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948" activeTab="5"/>
  </bookViews>
  <sheets>
    <sheet name="Con PL" sheetId="1" r:id="rId1"/>
    <sheet name="Con PL _2_" sheetId="2" r:id="rId2"/>
    <sheet name="Con BS" sheetId="3" r:id="rId3"/>
    <sheet name="Stat Change of Eq" sheetId="4" r:id="rId4"/>
    <sheet name="Cash Flow" sheetId="5" r:id="rId5"/>
    <sheet name="Note" sheetId="6" r:id="rId6"/>
  </sheets>
  <definedNames>
    <definedName name="_xlnm.Print_Titles" localSheetId="5">'Note'!$1:$6</definedName>
  </definedNames>
  <calcPr fullCalcOnLoad="1"/>
</workbook>
</file>

<file path=xl/sharedStrings.xml><?xml version="1.0" encoding="utf-8"?>
<sst xmlns="http://schemas.openxmlformats.org/spreadsheetml/2006/main" count="436" uniqueCount="278">
  <si>
    <t>ViTrox Corporation Berhad</t>
  </si>
  <si>
    <t>(Company No. 649966-K)</t>
  </si>
  <si>
    <t>(and its subsidiary)</t>
  </si>
  <si>
    <t>(Incorporated in Malaysia)</t>
  </si>
  <si>
    <t>Quarterly report on results for the 3rd quarter ended 30 September 2005</t>
  </si>
  <si>
    <t xml:space="preserve"> CONDENSED CONSOLIDATED INCOME STATEMENTS</t>
  </si>
  <si>
    <t>(The figures have not been audited)</t>
  </si>
  <si>
    <t>INDIVIDUAL QUARTER</t>
  </si>
  <si>
    <t>CUMULATIVE QUARTER</t>
  </si>
  <si>
    <t>CURRENT QUARTER</t>
  </si>
  <si>
    <t>PRECEDING YEAR CORRESPONDING QUARTER</t>
  </si>
  <si>
    <t>CURRENT YEAR TO DATE</t>
  </si>
  <si>
    <t>PRECEDING YEAR CORRESPONDING PERIOD</t>
  </si>
  <si>
    <t>RM('000)</t>
  </si>
  <si>
    <t>Revenue</t>
  </si>
  <si>
    <t>N/A</t>
  </si>
  <si>
    <t>Other operating income</t>
  </si>
  <si>
    <t>Operating expenses</t>
  </si>
  <si>
    <t>Profit from operations</t>
  </si>
  <si>
    <t>Finance cost</t>
  </si>
  <si>
    <t>Operating profit</t>
  </si>
  <si>
    <t>Exceptional item</t>
  </si>
  <si>
    <t>- Negative goodwill recognized</t>
  </si>
  <si>
    <t>Profit before taxation</t>
  </si>
  <si>
    <t>Tax expense</t>
  </si>
  <si>
    <t>Net profit for the period</t>
  </si>
  <si>
    <t>Earnings Per Share (Sen)</t>
  </si>
  <si>
    <t xml:space="preserve">- </t>
  </si>
  <si>
    <t>Basic</t>
  </si>
  <si>
    <t>Note (a)</t>
  </si>
  <si>
    <t>Note (b)</t>
  </si>
  <si>
    <t xml:space="preserve">There were no comparative figures presented for Vitrox Corporation Berhad as the Company is in its first year of listing on the MESDAQ Market of Bursa Malaysia Securities Berhad. </t>
  </si>
  <si>
    <t>The gross results for the nine-month ended 30 September 2005 are disclosed in Appendix I to the Interim Financial Report. The items disclosed above are in respect of the period subsequent to the acquisition of Vitrox Technologies Sdn. Bhd. as disclosed in Note 18 to Interim Financial Report.</t>
  </si>
  <si>
    <t>The condensed consolidated income statement should be read in conjunction with the accompanying explanatory notes.</t>
  </si>
  <si>
    <t>Gross results for</t>
  </si>
  <si>
    <t>nine-month</t>
  </si>
  <si>
    <t>Negative</t>
  </si>
  <si>
    <t>ended</t>
  </si>
  <si>
    <t>Pre-acquisition</t>
  </si>
  <si>
    <t>goodwill</t>
  </si>
  <si>
    <t>Post-acquisition</t>
  </si>
  <si>
    <t>results</t>
  </si>
  <si>
    <t>recognized</t>
  </si>
  <si>
    <t xml:space="preserve"> CONDENSED CONSOLIDATED BALANCE SHEET</t>
  </si>
  <si>
    <t>(Unaudited)</t>
  </si>
  <si>
    <t>(Audited)</t>
  </si>
  <si>
    <t>AS AT END OF CURRENT QUARTER</t>
  </si>
  <si>
    <t>AS AT END OF PRECEDING FINANCIAL YEAR END</t>
  </si>
  <si>
    <t xml:space="preserve"> </t>
  </si>
  <si>
    <t>PROPERTY, PLANT AND EQUIPMENT</t>
  </si>
  <si>
    <t>CURRENT ASSETS</t>
  </si>
  <si>
    <t>Inventories</t>
  </si>
  <si>
    <t>Trade and other receivables</t>
  </si>
  <si>
    <t>Current tax assets</t>
  </si>
  <si>
    <t>Cash and cash equivalents</t>
  </si>
  <si>
    <t>CURRENT LIABILITIES</t>
  </si>
  <si>
    <t>Trade and other payables</t>
  </si>
  <si>
    <t>Borrowings</t>
  </si>
  <si>
    <t>NET CURRENT ASSETS/(LIABILITIES)</t>
  </si>
  <si>
    <t>FINANCED BY:</t>
  </si>
  <si>
    <t>Share Capital</t>
  </si>
  <si>
    <t>*</t>
  </si>
  <si>
    <t>Share Premium</t>
  </si>
  <si>
    <t>Retained profit/(Accumulated loss)</t>
  </si>
  <si>
    <t>Shareholders' equity</t>
  </si>
  <si>
    <t>NON-CURRENT LIABILITIES</t>
  </si>
  <si>
    <t>Net tangible assets per share (sen)</t>
  </si>
  <si>
    <t>* - Denotes RM20 representing 200 ordinary shares of RM0.10 each.</t>
  </si>
  <si>
    <t>The condensed consolidated balance sheet should be read in conjunction with the accompanying explanatory notes.</t>
  </si>
  <si>
    <t>CONDENSED CONSOLIDATED STATEMENT OF CHANGES IN EQUITY</t>
  </si>
  <si>
    <t>Retained</t>
  </si>
  <si>
    <t>profit/</t>
  </si>
  <si>
    <t>Share</t>
  </si>
  <si>
    <t>(Accumulated</t>
  </si>
  <si>
    <t>Premium</t>
  </si>
  <si>
    <t>loss)</t>
  </si>
  <si>
    <t>Total</t>
  </si>
  <si>
    <t>Balance as at 1 January 2005</t>
  </si>
  <si>
    <t xml:space="preserve">Issue of shares </t>
  </si>
  <si>
    <t>- Acquisition of subsidiary</t>
  </si>
  <si>
    <t>- Public issue</t>
  </si>
  <si>
    <t>- Bonus issue</t>
  </si>
  <si>
    <t>Listing expenses</t>
  </si>
  <si>
    <t>Net loss not recognized in income statement</t>
  </si>
  <si>
    <t>Balance as at 30 September 2005</t>
  </si>
  <si>
    <t xml:space="preserve">There were no comparative figures presented for ViTrox Corporation Berhad as the Company is in its first year of listing on the MESDAQ Market of Bursa Malaysia Securities Berhad. </t>
  </si>
  <si>
    <t>The condensed consolidated statement of changes in equity should be read in conjunction with the accompanying explanatory notes.</t>
  </si>
  <si>
    <t>CONDENSED CONSOLIDATED CASH FLOW STATEMENT</t>
  </si>
  <si>
    <t>CASH FLOWS FROM OPERATING ACTIVITIES</t>
  </si>
  <si>
    <t>Adjustments for:</t>
  </si>
  <si>
    <t>Non-cash Items</t>
  </si>
  <si>
    <t>Non-operating Items</t>
  </si>
  <si>
    <t>Operating profit before working capital changes</t>
  </si>
  <si>
    <t>Changes in working capital:</t>
  </si>
  <si>
    <t>Decrease in inventories and receivables</t>
  </si>
  <si>
    <t>Decrease in payables</t>
  </si>
  <si>
    <t>Cash generated from operations</t>
  </si>
  <si>
    <t>Interest paid</t>
  </si>
  <si>
    <t>Income tax paid</t>
  </si>
  <si>
    <t>Net cash from operating activities</t>
  </si>
  <si>
    <t>CASH FLOWS FROM INVESTING ACTIVITIES</t>
  </si>
  <si>
    <t>Other investments</t>
  </si>
  <si>
    <t>Equity investments</t>
  </si>
  <si>
    <t>Net cash from investing activities</t>
  </si>
  <si>
    <t>CASH FLOWS FROM FINANCING ACTIVITIES</t>
  </si>
  <si>
    <t>Transactions with owners</t>
  </si>
  <si>
    <t>Net cash from financing activities</t>
  </si>
  <si>
    <t>NET INCREASE IN CASH AND CASH EQUIVALENTS</t>
  </si>
  <si>
    <t>CASH AND CASH EQUIVALENTS AT BEGINNING OF THE YEAR</t>
  </si>
  <si>
    <t>CASH AND CASH EQUIVALENTS AT END OF THE PERIOD</t>
  </si>
  <si>
    <t>Cash and cash equivalents consist of:</t>
  </si>
  <si>
    <t>Cash and bank balances</t>
  </si>
  <si>
    <t>Fixed deposits with licensed banks</t>
  </si>
  <si>
    <t>The condensed consolidated cash flow statement should be read in conjunction with the accompanying explanatory notes.</t>
  </si>
  <si>
    <t>NOTES TO INTERIM FINANCIAL REPORT</t>
  </si>
  <si>
    <t>Basis of preparation of interim financial report</t>
  </si>
  <si>
    <t xml:space="preserve">The interim financial report is unaudited and has been prepared in compliance with FRS 134: "Interim Financial Reporting" (formerly known as MASB 26) and the disclosure requirements as set out in Appendix 7A of the Listing Requirements of Bursa Malaysia Securities Berhad for MESDAQ Market. </t>
  </si>
  <si>
    <t>The accounting policies and methods of computation adopted in this interim financial report are consistent with those to be adopted for audited annual financial statements for the year ending 31 December 2005. Those accounting policies are summarized in Note 2 below.</t>
  </si>
  <si>
    <t>Summary of Significant Accounting Policies</t>
  </si>
  <si>
    <t>Basis of Accounting</t>
  </si>
  <si>
    <t>The financial statements of the Group and of the Company have been prepared under the historical cost convention unless stated otherwise in the accounting policies mentioned below.</t>
  </si>
  <si>
    <t>Basis of Consolidation</t>
  </si>
  <si>
    <t>The consolidated financial statements include the financial statements of the Company and its subsidiary company made up to the end of the financial period.  All significant intercompany transactions, balances and resulting unrealized gains are eliminated on consolidation.  Unrealized losses are eliminated on consolidation unless costs cannot be recovered.</t>
  </si>
  <si>
    <t>The Group adopts the acquisition method of consolidation.  On acquisition, the assets and liabilities of the relevant subsidiary company are measured at its fair values at the date of acquisition.  The interest of minority shareholders is stated at the minority's proportion of the fair values of the assets and liabilities recognized.</t>
  </si>
  <si>
    <t>The results of subsidiary company acquired or disposed of during the financial period are included in the consolidated financial statements from the effective date of acquisition or up to the effective date of disposal.</t>
  </si>
  <si>
    <t>Negative goodwill on consolidation which represents the excess of the Group's interest in the fair value of the identifiable net assets of the subsidiary company at the date of acquisition over the cost of acquisition is written off to the consolidated income statement.</t>
  </si>
  <si>
    <t>Revenue and Revenue Recognition</t>
  </si>
  <si>
    <t>Revenue of the Group and of the Company represents gross invoiced values of the goods sold less returns and discounts.</t>
  </si>
  <si>
    <t>Sales of goods are recognized upon delivery of the products and when the risks and rewards of ownership have passed.  Interest income and other revenue are recognized on an accrual basis.</t>
  </si>
  <si>
    <t>Foreign Currency Conversion</t>
  </si>
  <si>
    <t>Transactions in foreign currencies are recorded in Ringgit Malaysia at rates of exchange ruling at the time of the transactions. Foreign currency monetary assets and liabilities are translated at exchange rates ruling at the balance sheet date.  Translation gains and losses are recognized in the income statements as they arise.</t>
  </si>
  <si>
    <t>The principal closing rates used in translation of foreign currency amounts are as follow :-</t>
  </si>
  <si>
    <t>RM</t>
  </si>
  <si>
    <t>1 United States Dollar</t>
  </si>
  <si>
    <t>1 Singapore Dollar</t>
  </si>
  <si>
    <t>1 Euro</t>
  </si>
  <si>
    <t>Income Tax</t>
  </si>
  <si>
    <t>Deferred tax is accounted for in respect of temporary differences arising from differences between the carrying amounts of assets and liabilities in the financial statements and their corresponding tax bases used in the computation of taxation profit.</t>
  </si>
  <si>
    <t>Deferred tax liabilities are generally recognized for all taxable temporary differences and deferred tax assets are generally recognized for all deductible temporary differences, unused tax losses and unused tax credits to the extent that it is probable that future taxable profit will be available against which the deferred tax assets can be utilized.</t>
  </si>
  <si>
    <t>Employee Benefit Costs</t>
  </si>
  <si>
    <t>i)</t>
  </si>
  <si>
    <t>Short-term benefits</t>
  </si>
  <si>
    <t>Wages, salaries, bonuses and social security contributions are recognized as expenses in the period in which the associated services are rendered by employees of the Group.  Short term accumulating compensated absences such as paid annual leave are recognized when services are rendered by employees that increase their entitlement to future compensated absences, and short-term non-accumulating compensated absences such as sick leave are recognized when the absences occur.</t>
  </si>
  <si>
    <t>ii)</t>
  </si>
  <si>
    <t>Defined contribution plans</t>
  </si>
  <si>
    <t>As required by law, companies in Malaysia make contributions to the state pension scheme, the employee's provident fund.  Such contributions are recognized as expenses in the income statements as incurred.</t>
  </si>
  <si>
    <t>Borrowing Costs</t>
  </si>
  <si>
    <t>All interest and other cost incurred in connection with borrowings are expensed as incurred.</t>
  </si>
  <si>
    <t>Property, Plant and Equipment</t>
  </si>
  <si>
    <t>Property, plant and equipment are stated at cost less accumulated depreciation. Depreciation of property plant and equipment except for construction in progress which is not depreciated, is computed on the straight-line method in order to write off the cost of each asset to its residual value over its estimated useful life.</t>
  </si>
  <si>
    <t>The annual depreciation rates are as follows :</t>
  </si>
  <si>
    <t>Rates</t>
  </si>
  <si>
    <t>Long leasehold land</t>
  </si>
  <si>
    <t>Building</t>
  </si>
  <si>
    <t>Shoplots</t>
  </si>
  <si>
    <t>Renovation</t>
  </si>
  <si>
    <t>Furniture, fittings and equipment</t>
  </si>
  <si>
    <t>20%-25%</t>
  </si>
  <si>
    <t>Motor vehicles</t>
  </si>
  <si>
    <t>Electrical installation</t>
  </si>
  <si>
    <t>Container</t>
  </si>
  <si>
    <t>As of 30 Sept 2005, the unexpired lease period of the long leasehold land is 52 years.</t>
  </si>
  <si>
    <t>Gains or losses arising from the disposal of an asset is determined as the difference between the estimated net disposal proceeds and the carrying amount of the asset, and is recognized in the income statements.</t>
  </si>
  <si>
    <t>The carrying amounts of property, plant and equipment are reviewed at each balance sheet date to determine whether there is any indication of impairment.  An impairment loss is recognized whenever the carrying amount of an item of property, plant and equipment exceeds its recoverable amount. The impairment loss is charged to the income statements.</t>
  </si>
  <si>
    <t>Inventories are valued at the lower of cost and net realizable value. Net realizable value represents and estimated selling price in the ordinary course of business less selling and distribution costs and all other estimated costs to completion.  Cost is determined on the weighted average method.</t>
  </si>
  <si>
    <t>Cost of raw materials consists of the original purchase price plus the cost incurred in bringing the inventories to their present location.  Cost of work-in-progress and finished goods consists of the cost of raw materials, direct labour and an appropriate proportion of factory overheads.</t>
  </si>
  <si>
    <t>Allowance is made for obsolete, slow-moving or defective items where applicable.</t>
  </si>
  <si>
    <t>2.10</t>
  </si>
  <si>
    <t>Research and Development Expenses</t>
  </si>
  <si>
    <t>Research and development expenses are charged to the income statements in the period in which they are incurred.</t>
  </si>
  <si>
    <t>Borrowings and Payables</t>
  </si>
  <si>
    <t>Borrowings and payables are stated at cost.</t>
  </si>
  <si>
    <t>Receivables</t>
  </si>
  <si>
    <t>Receivables are stated at nominal value as reduced by the appropriate allowance for estimated irrecoverable amounts.  Allowance for doubtful debts is made based on estimates of possible losses which may arise from non-collection of certain receivables accounts.</t>
  </si>
  <si>
    <t>Hire-Purchase</t>
  </si>
  <si>
    <t>Property, plant and equipment acquired under hire-purchase arrangements are capitalized in the financial statements and the corresponding obligations are treated as liabilities.  Finance charges are allocated to the income statements to give a constant periodic rate of interest on the remaining hire-purchase liabilities.</t>
  </si>
  <si>
    <t>Ordinary shares are recorded at the nominal value and proceeds in excess of the nominal value of shares issued, if any, are accounted for as share premium. Both ordinary shares and share premium are classified as equity. Cost incurred directly attributable to the issuance of the shares are accounted for as a deduction from share premium, otherwise the cost is charged to the income statements if there is insufficient share premium.</t>
  </si>
  <si>
    <t>Cash and Cash Equivalents</t>
  </si>
  <si>
    <t>Cash and cash equivalents consist of cash and bank balances, demand deposits and highly liquid investments which are readily convertible to known amounts of cash and which are subject to and insignificant risk of changes in value.</t>
  </si>
  <si>
    <t>Leased Assets</t>
  </si>
  <si>
    <t>Assets under leases which in substance transfer the risk and benefits of ownership of the assets are capitalized under property, plant and equipment.  The assets and the corresponding lease obligation are recorded at the fair value of the leased assets which approximate the present value of the minimum lease payments, at the beginning of the respective lease terms.</t>
  </si>
  <si>
    <t>Finance costs, which represent the difference between the total leasing commitments and the fair value of the assets acquired, are charged to the income statements over the term of the relevant lease period so as to give a constant periodic rate of charge on the remaining balance of the obligations for each accounting period.  All other leases which do not met such criteria are classified as operating leases and the related rentals are charged to the income statements as incurred.</t>
  </si>
  <si>
    <t>Financial Instruments</t>
  </si>
  <si>
    <t>Financial instruments carried on the balance sheets include demand deposits, cash and bank balances, receivables, payables and borrowings.  The particular recognition methods adopted are disclosed in the individual accounting policy statements associated with each item.</t>
  </si>
  <si>
    <t>Financial instruments are classified as liabilities or equity in accordance with the substance of the contractual arrangement.  Interests, dividends, gains and losses relating to a financial instrument classified as liability are reported as expenses or income.  Distributions to holders of financial instruments classified as equity are charged directly to equity.  Financial instruments are offset when the Group and the Company have a legally enforceable right to set off the recognized amounts and intend either to settle on a net  basis, or to realize the asset and settle the liability simultaneously.</t>
  </si>
  <si>
    <t>Auditors' report of preceding annual financial statements</t>
  </si>
  <si>
    <t>The auditors' report on the preceding year's annual audited financial statements of the Company and its subsidiary were not subject to any qualification.</t>
  </si>
  <si>
    <t>Unusual items</t>
  </si>
  <si>
    <t xml:space="preserve">There were no items or events that arose, which affected assets, liabilities, equity, net income or cash flows, that are unusual by reason of their nature, size or incidence. </t>
  </si>
  <si>
    <t>Changes in estimates</t>
  </si>
  <si>
    <t>There were no changes in nature and amount of estimates reported that have a material effect in the quarter under review.</t>
  </si>
  <si>
    <t>Significant events</t>
  </si>
  <si>
    <t>In connection with and as an integral part of the listing of the Company on the MESDAQ Market of the Bursa Malaysia Securities Berhad, the Company undertook the following transactions which have been approved by the relevant authorities:</t>
  </si>
  <si>
    <t>Acquisition of the entire issued and fully paid up share capital of ViTrox Technologies Sdn. Bhd. comprising 500,000 ordinary shares of RM1.00 each for a total purchase consideration of RM7,542,012 satisfied by issuance of 75,399,800 new ordinary shares of 10 sen each at an issue price per share of approximately 10 sen. The acquisition  was completed on 15 June 2005 ("Acquisition").</t>
  </si>
  <si>
    <t>A public issue of 17,600,000 new ordinary shares of 10 sen each by the Company at an issue price of 60 sen each.</t>
  </si>
  <si>
    <t>iii)</t>
  </si>
  <si>
    <t>Bonus issue of 62,000,000 new ordinary shares of 10 sen each in the Company capitalized from the share premium account arising from the public issue, on the basic of two (2) new ordinary shares of 10 sen each for every three (3) existing ordinary shares of 10 sen each held after the public issue but prior to the listing .</t>
  </si>
  <si>
    <t>iv)</t>
  </si>
  <si>
    <t>Listing of and quotation for the entire enlarged issued and paid up share capital of the Company comprising 155,000,000 ordinary shares of 10 sen each on the MESDAQ Market of the Bursa Malaysia Securities Berhad.</t>
  </si>
  <si>
    <t>Review of performance</t>
  </si>
  <si>
    <t>On gross results for the nine-month ended 30 September 2005, the Group achieved revenue of RM8.9 million and profit before taxation of RM3.3 million respectively. These figures have been illustrated in Appendix I to the interim financial report.The Group achieved a profit before taxation of RM6.8 million on the back of revenue of RM4.2 million. This result is arrived at after taken into consideration negative goodwill arising from acquisition of subsidiary as tabled in Appendix I to the interim financial report amounted to RM4.9 million.</t>
  </si>
  <si>
    <t>Variation of results against preceding quarter</t>
  </si>
  <si>
    <t>Seasonal or cyclical factors</t>
  </si>
  <si>
    <t>The were no seasonal or cyclical factors affecting the results of the Group for the period under review.</t>
  </si>
  <si>
    <t>Overprovided in previous quarter</t>
  </si>
  <si>
    <t>ViTrox Corporation Berhad is an MSC status company and it has been granted pioneer status for certain products by Ministry of International Trade and Industry ("MITI") for a period of 5 years commencing 25 January 2005.</t>
  </si>
  <si>
    <t>The subsidiary, ViTrox Technologies Sdn. Bhd. was granted pioneer status by MITI for the development and production of automated vision inspection system. Under this incentive, the Company's statutory income from the development and production of automated vision inspection system are exempted from income tax for a period of five years from September 1, 2000 to August 31, 2005. The subsidiary had submitted its application to MITI for extension of its pioneer period and pending approval from the relevant authorities as at the end of quarter.</t>
  </si>
  <si>
    <t>Profit forecast</t>
  </si>
  <si>
    <t xml:space="preserve">The profit forecast for the year ending 31 December 2005 was published in the prospectus dated 16 August 2005. </t>
  </si>
  <si>
    <t>Any variance between profit forecast against the actual results for the year ending 31 December 2005 will be addressed in the interim financial report for the final quarter ending 31 December 2005.</t>
  </si>
  <si>
    <t>Earnings per share</t>
  </si>
  <si>
    <t>Net profit attributable to shareholders (RM'000)</t>
  </si>
  <si>
    <t>Weighted average number of ordinary shares in issue ('000)</t>
  </si>
  <si>
    <t>Basic earnings per share (sen)</t>
  </si>
  <si>
    <t>Diluted earnings per share has not been calculated s the Company does not have any dilutive potential shares.</t>
  </si>
  <si>
    <t>Dividend paid</t>
  </si>
  <si>
    <t>No dividend has been declared or paid by the Company during the quarter under review.</t>
  </si>
  <si>
    <t>Significant related party transactions</t>
  </si>
  <si>
    <t>There were no significant related party transactions during the quarter under review.</t>
  </si>
  <si>
    <t>Prospects</t>
  </si>
  <si>
    <t xml:space="preserve">Barring any unforeseen circumstances, the Board expect that the performance of the Group in the remaining quarter to be satisfactory.  </t>
  </si>
  <si>
    <t>Segment reporting</t>
  </si>
  <si>
    <t>No segment reporting has been prepared as the Group is principally engaged in the provision of machine vision products and services and the Group operates principally in Malaysia.</t>
  </si>
  <si>
    <t>Valuation of property, plant and equipment</t>
  </si>
  <si>
    <t>There Group did not revalue any of its property, plant and equipment during the quarter under review.</t>
  </si>
  <si>
    <t>Changes in the composition of the Group</t>
  </si>
  <si>
    <t>-</t>
  </si>
  <si>
    <t>Acquisition of the entire issued and fully paid up share capital of ViTrox Technologies Sdn. Bhd. comprising 500,000 ordinary shares of RM1.00 each.</t>
  </si>
  <si>
    <t>The effect of the above acquisitions on the financial results of the Group for the nine-month period is as follows:</t>
  </si>
  <si>
    <t>Expenses</t>
  </si>
  <si>
    <t>Negative goodwill recognized</t>
  </si>
  <si>
    <t>Net increase in Group's profit</t>
  </si>
  <si>
    <t>Non-current assets</t>
  </si>
  <si>
    <t>Current assets</t>
  </si>
  <si>
    <t>Current liabilities</t>
  </si>
  <si>
    <t>Non-current liabilities</t>
  </si>
  <si>
    <t>Increase in Group's net assets</t>
  </si>
  <si>
    <t>Group Borrowings</t>
  </si>
  <si>
    <t>As at</t>
  </si>
  <si>
    <t>Short term borrowings - secured</t>
  </si>
  <si>
    <t>Long term borrowings - secured</t>
  </si>
  <si>
    <t>Issuances, Cancellations, Repurchases, Resale and Repayment of Debt and Equity Securities</t>
  </si>
  <si>
    <t>Saved as disclosed in Note 6 to the interim financial report, there were no issuances, cancellations, repurchases, resale and repayment of debt and equity securities in the Company during the quarter under review.</t>
  </si>
  <si>
    <t>Sales of investments and/or properties</t>
  </si>
  <si>
    <t xml:space="preserve">There were no disposal of investments and/or properties during the quarter under review. </t>
  </si>
  <si>
    <t>Purchase and Disposal of Quoted Securities</t>
  </si>
  <si>
    <t>There were no purchase or disposals of quoted securities during the quarter under review.</t>
  </si>
  <si>
    <t>Off balance sheet financial instrument</t>
  </si>
  <si>
    <t>There Group does not have any financial instrument with off balance sheet risk as at the date of this report.</t>
  </si>
  <si>
    <t>Material litigation</t>
  </si>
  <si>
    <t>ViTrox Technologies Sdn. Bhd. ("VTSB") initiated a claim against a former employee ("First Defendant") who was suspected to have copied VTSB's source code and produced automated vision inspection system to be sold through a company ("Second Defendant"). VTSB was granted Anton Pillar order on 22 October 2003 and conducted a raid at the Second Defendant's office and First Defendant's residence on 29 October 2003. VTSB source codes were discovered in the computers at the said office but nothing was found at the residence. VTSB has applied for injunction based on the results of the raid on 24 November 2003. The application for injunction together with two separate application by the Defendants to set aside the Anton Pillar order and an application by the First Defendant to challenge an affidavit of a witness for the Plaintiff have been earlier fixed for hearing on 26 May 2005 which is subsequently rescheduled to 14 Mar 2006.</t>
  </si>
  <si>
    <t>Changes in Contingent assets and contingent liabilities</t>
  </si>
  <si>
    <t>Save as disclosed in Note 24 to the interim financial report, there were no contingent assets or contingent liabilities for the Group as at the date of this announcement.</t>
  </si>
  <si>
    <t>Status of corporate proposals announced</t>
  </si>
  <si>
    <t>There were no corporate proposal announced but not completed as at the date of this announcement.</t>
  </si>
  <si>
    <t>Satus of Utilisation of Listing Proceeds</t>
  </si>
  <si>
    <t>Proposed</t>
  </si>
  <si>
    <t>Actual</t>
  </si>
  <si>
    <t>Utilisation</t>
  </si>
  <si>
    <t>Balance</t>
  </si>
  <si>
    <t>Description</t>
  </si>
  <si>
    <t>Purchase of research and development equipment</t>
  </si>
  <si>
    <t>Regional offices set-up</t>
  </si>
  <si>
    <t>Repayment of financing of the acquisition of land and the construction of three (3) double-storey office-cum-factory buildings</t>
  </si>
  <si>
    <t>Working capital</t>
  </si>
  <si>
    <t>* The excess expense will be adjusted against working capital.</t>
  </si>
  <si>
    <t>Capital commitments</t>
  </si>
  <si>
    <t>Approved and contracted for:</t>
  </si>
  <si>
    <t>Construction of New Factory Building</t>
  </si>
  <si>
    <t>By Order of the Board</t>
  </si>
  <si>
    <t>Chu Jenn Weng</t>
  </si>
  <si>
    <t>Managing Director</t>
  </si>
  <si>
    <t>Penang</t>
  </si>
  <si>
    <t>Date:</t>
  </si>
  <si>
    <t>26 October 2005</t>
  </si>
  <si>
    <t>The Group recorded revenue and profit before taxation of RM2.5 million and RM0.7 million respectively for the current quarter under review as compared to revenue and profit before taxation of RM1.5 million and RM1.0 million respectively (excluding negative goodwill recognized) for the preceding quarter.)</t>
  </si>
  <si>
    <t>Based on the advise of the solicitors, the Directors of VTSB are confident that the court is likely to allow VTSB's claim, upon which VTSB will be entitled to all earnings the First Defendant and Second Defendant made as a result of the use of VTSB's source codes and costs including the investigation fees.</t>
  </si>
  <si>
    <t>The Company raised RM10.56 million during its Initial Public Offering exercise completed on 12 September 2005 and the details of utilisation of listing proceeds up to 30 September 2005 are as follows: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</si>
</sst>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_(* #,##0.00_);_(* \(#,##0.00\);_(* \-??_);_(@_)"/>
    <numFmt numFmtId="166" formatCode="_(* #,##0_);_(* \(#,##0\);_(* \-??_);_(@_)"/>
    <numFmt numFmtId="167" formatCode="_(* #,##0_);_(* \(#,##0\);_(* \-_);_(@_)"/>
    <numFmt numFmtId="168" formatCode="_(* #,##0.00_);_(* \(#,##0.00\);_(* \-_);_(@_)"/>
    <numFmt numFmtId="169" formatCode="_(* #,##0.0_);_(* \(#,##0.0\);_(* \-_);_(@_)"/>
    <numFmt numFmtId="170" formatCode="_(* #,##0.0_);_(* \(#,##0.0\);_(* \-??_);_(@_)"/>
  </numFmts>
  <fonts count="15">
    <font>
      <sz val="10"/>
      <name val="Arial"/>
      <family val="0"/>
    </font>
    <font>
      <b/>
      <sz val="18"/>
      <name val="Arial"/>
      <family val="2"/>
    </font>
    <font>
      <sz val="9"/>
      <name val="Arial"/>
      <family val="2"/>
    </font>
    <font>
      <b/>
      <sz val="12"/>
      <name val="Arial"/>
      <family val="2"/>
    </font>
    <font>
      <i/>
      <sz val="10"/>
      <name val="Arial"/>
      <family val="2"/>
    </font>
    <font>
      <b/>
      <sz val="10"/>
      <name val="Arial"/>
      <family val="2"/>
    </font>
    <font>
      <u val="single"/>
      <sz val="10"/>
      <name val="Arial"/>
      <family val="2"/>
    </font>
    <font>
      <i/>
      <sz val="8"/>
      <name val="Arial"/>
      <family val="2"/>
    </font>
    <font>
      <sz val="10"/>
      <name val="Arial Narrow"/>
      <family val="2"/>
    </font>
    <font>
      <b/>
      <sz val="18"/>
      <name val="Arial Narrow"/>
      <family val="2"/>
    </font>
    <font>
      <sz val="8"/>
      <name val="Arial"/>
      <family val="2"/>
    </font>
    <font>
      <sz val="8"/>
      <name val="Arial Narrow"/>
      <family val="2"/>
    </font>
    <font>
      <b/>
      <sz val="12"/>
      <name val="Arial Narrow"/>
      <family val="2"/>
    </font>
    <font>
      <b/>
      <i/>
      <sz val="10"/>
      <name val="Arial"/>
      <family val="2"/>
    </font>
    <font>
      <b/>
      <u val="single"/>
      <sz val="1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7">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xf>
    <xf numFmtId="166" fontId="0" fillId="0" borderId="0" xfId="15" applyNumberFormat="1" applyFont="1" applyFill="1" applyBorder="1" applyAlignment="1" applyProtection="1">
      <alignment/>
      <protection/>
    </xf>
    <xf numFmtId="166" fontId="0" fillId="0" borderId="0" xfId="15" applyNumberFormat="1" applyFont="1" applyFill="1" applyBorder="1" applyAlignment="1" applyProtection="1">
      <alignment horizontal="right"/>
      <protection/>
    </xf>
    <xf numFmtId="166" fontId="0" fillId="0" borderId="1" xfId="15" applyNumberFormat="1" applyFont="1" applyFill="1" applyBorder="1" applyAlignment="1" applyProtection="1">
      <alignment/>
      <protection/>
    </xf>
    <xf numFmtId="166" fontId="0" fillId="0" borderId="1" xfId="15" applyNumberFormat="1" applyFont="1" applyFill="1" applyBorder="1" applyAlignment="1" applyProtection="1">
      <alignment horizontal="right"/>
      <protection/>
    </xf>
    <xf numFmtId="165" fontId="0" fillId="0" borderId="0" xfId="15" applyFont="1" applyFill="1" applyBorder="1" applyAlignment="1" applyProtection="1">
      <alignment/>
      <protection/>
    </xf>
    <xf numFmtId="166" fontId="0" fillId="0" borderId="2" xfId="15" applyNumberFormat="1" applyFont="1" applyFill="1" applyBorder="1" applyAlignment="1" applyProtection="1">
      <alignment/>
      <protection/>
    </xf>
    <xf numFmtId="166" fontId="0" fillId="0" borderId="2" xfId="15" applyNumberFormat="1" applyFont="1" applyFill="1" applyBorder="1" applyAlignment="1" applyProtection="1">
      <alignment horizontal="right"/>
      <protection/>
    </xf>
    <xf numFmtId="0" fontId="0" fillId="0" borderId="0" xfId="0" applyFont="1" applyAlignment="1">
      <alignment horizontal="right"/>
    </xf>
    <xf numFmtId="0" fontId="0" fillId="0" borderId="0" xfId="0" applyFont="1" applyFill="1" applyAlignment="1">
      <alignment/>
    </xf>
    <xf numFmtId="0" fontId="0" fillId="0" borderId="0" xfId="0" applyFont="1" applyFill="1" applyBorder="1" applyAlignment="1">
      <alignment/>
    </xf>
    <xf numFmtId="166" fontId="0" fillId="0" borderId="0" xfId="0" applyNumberFormat="1" applyFont="1" applyFill="1" applyAlignment="1">
      <alignment/>
    </xf>
    <xf numFmtId="0" fontId="0" fillId="0" borderId="0" xfId="0" applyFont="1" applyFill="1" applyAlignment="1">
      <alignment horizontal="center"/>
    </xf>
    <xf numFmtId="165" fontId="0" fillId="0" borderId="3" xfId="15" applyFont="1" applyFill="1" applyBorder="1" applyAlignment="1" applyProtection="1">
      <alignment horizontal="right"/>
      <protection/>
    </xf>
    <xf numFmtId="165" fontId="0" fillId="0" borderId="0" xfId="15" applyFont="1" applyFill="1" applyBorder="1" applyAlignment="1" applyProtection="1">
      <alignment horizontal="right"/>
      <protection/>
    </xf>
    <xf numFmtId="166"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166" fontId="0" fillId="0" borderId="0" xfId="0" applyNumberFormat="1" applyFont="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7" fontId="0" fillId="0" borderId="0" xfId="0" applyNumberFormat="1" applyFont="1" applyBorder="1" applyAlignment="1">
      <alignment horizontal="center" vertical="center"/>
    </xf>
    <xf numFmtId="168" fontId="0" fillId="0" borderId="0" xfId="0" applyNumberFormat="1" applyFont="1" applyBorder="1" applyAlignment="1">
      <alignment horizontal="center" vertical="center"/>
    </xf>
    <xf numFmtId="167" fontId="0" fillId="0" borderId="0" xfId="0" applyNumberFormat="1" applyFont="1" applyAlignment="1">
      <alignment/>
    </xf>
    <xf numFmtId="167" fontId="0" fillId="0" borderId="1" xfId="0" applyNumberFormat="1" applyFont="1" applyBorder="1" applyAlignment="1">
      <alignment horizontal="center" vertical="center"/>
    </xf>
    <xf numFmtId="0" fontId="0" fillId="0" borderId="0" xfId="15" applyNumberFormat="1" applyFont="1" applyFill="1" applyBorder="1" applyAlignment="1" applyProtection="1">
      <alignment vertical="center"/>
      <protection/>
    </xf>
    <xf numFmtId="167" fontId="0" fillId="0" borderId="4" xfId="0" applyNumberFormat="1" applyFont="1" applyBorder="1" applyAlignment="1">
      <alignment horizontal="center" vertical="center"/>
    </xf>
    <xf numFmtId="0" fontId="0" fillId="0" borderId="0" xfId="0" applyNumberFormat="1" applyFont="1" applyBorder="1" applyAlignment="1">
      <alignment vertical="center"/>
    </xf>
    <xf numFmtId="167" fontId="0" fillId="0" borderId="5" xfId="0" applyNumberFormat="1" applyFont="1" applyBorder="1" applyAlignment="1">
      <alignment horizontal="center" vertical="center"/>
    </xf>
    <xf numFmtId="167" fontId="0" fillId="0" borderId="6" xfId="0" applyNumberFormat="1" applyFont="1" applyBorder="1" applyAlignment="1">
      <alignment horizontal="center" vertical="center"/>
    </xf>
    <xf numFmtId="0" fontId="4" fillId="0" borderId="0" xfId="0" applyFont="1" applyBorder="1" applyAlignment="1">
      <alignment vertical="center"/>
    </xf>
    <xf numFmtId="167" fontId="0" fillId="0" borderId="7" xfId="0" applyNumberFormat="1" applyFont="1" applyBorder="1" applyAlignment="1">
      <alignment horizontal="center" vertical="center"/>
    </xf>
    <xf numFmtId="166" fontId="0" fillId="0" borderId="5" xfId="15" applyNumberFormat="1" applyFont="1" applyFill="1" applyBorder="1" applyAlignment="1" applyProtection="1">
      <alignment horizontal="center" vertical="center"/>
      <protection/>
    </xf>
    <xf numFmtId="167" fontId="4" fillId="0" borderId="0" xfId="0" applyNumberFormat="1" applyFont="1" applyBorder="1" applyAlignment="1">
      <alignment vertical="center"/>
    </xf>
    <xf numFmtId="167" fontId="0" fillId="0" borderId="2" xfId="0" applyNumberFormat="1" applyFont="1" applyBorder="1" applyAlignment="1">
      <alignment horizontal="center" vertical="center"/>
    </xf>
    <xf numFmtId="167" fontId="0" fillId="0" borderId="0" xfId="0" applyNumberFormat="1" applyFont="1" applyBorder="1" applyAlignment="1">
      <alignment horizontal="right" vertical="center"/>
    </xf>
    <xf numFmtId="169" fontId="0" fillId="0" borderId="0" xfId="0" applyNumberFormat="1" applyFont="1" applyBorder="1" applyAlignment="1">
      <alignment horizontal="center" vertical="center"/>
    </xf>
    <xf numFmtId="167" fontId="0" fillId="0" borderId="8" xfId="0" applyNumberFormat="1" applyFont="1" applyBorder="1" applyAlignment="1">
      <alignment horizontal="center" vertical="center"/>
    </xf>
    <xf numFmtId="165" fontId="0" fillId="0" borderId="3" xfId="0" applyNumberFormat="1" applyFont="1" applyBorder="1" applyAlignment="1">
      <alignment horizontal="center" vertical="center"/>
    </xf>
    <xf numFmtId="167" fontId="0" fillId="0" borderId="3" xfId="0" applyNumberFormat="1" applyFont="1" applyBorder="1" applyAlignment="1">
      <alignment horizontal="right" vertical="center"/>
    </xf>
    <xf numFmtId="165" fontId="0" fillId="0" borderId="0" xfId="0" applyNumberFormat="1" applyFont="1" applyBorder="1" applyAlignment="1">
      <alignment horizontal="center" vertical="center"/>
    </xf>
    <xf numFmtId="0" fontId="7" fillId="0" borderId="0" xfId="0" applyFont="1" applyBorder="1" applyAlignment="1">
      <alignment vertical="center"/>
    </xf>
    <xf numFmtId="0" fontId="0" fillId="0" borderId="0" xfId="0" applyFont="1" applyBorder="1" applyAlignment="1">
      <alignment horizontal="justify" vertical="top" wrapText="1"/>
    </xf>
    <xf numFmtId="0" fontId="0" fillId="0" borderId="0" xfId="0" applyFont="1" applyAlignment="1">
      <alignment/>
    </xf>
    <xf numFmtId="166" fontId="0" fillId="0" borderId="9" xfId="15" applyNumberFormat="1" applyFont="1" applyFill="1" applyBorder="1" applyAlignment="1" applyProtection="1">
      <alignment/>
      <protection/>
    </xf>
    <xf numFmtId="166" fontId="0" fillId="0" borderId="10" xfId="0" applyNumberFormat="1" applyFont="1" applyBorder="1" applyAlignment="1">
      <alignment/>
    </xf>
    <xf numFmtId="166" fontId="0" fillId="0" borderId="10" xfId="15" applyNumberFormat="1" applyFont="1" applyFill="1" applyBorder="1" applyAlignment="1" applyProtection="1">
      <alignment/>
      <protection/>
    </xf>
    <xf numFmtId="166" fontId="0" fillId="0" borderId="11" xfId="15" applyNumberFormat="1" applyFont="1" applyFill="1" applyBorder="1" applyAlignment="1" applyProtection="1">
      <alignment/>
      <protection/>
    </xf>
    <xf numFmtId="166" fontId="0" fillId="0" borderId="12" xfId="15" applyNumberFormat="1" applyFont="1" applyFill="1" applyBorder="1" applyAlignment="1" applyProtection="1">
      <alignment/>
      <protection/>
    </xf>
    <xf numFmtId="166" fontId="0" fillId="0" borderId="1" xfId="0" applyNumberFormat="1" applyFont="1" applyBorder="1" applyAlignment="1">
      <alignment/>
    </xf>
    <xf numFmtId="166" fontId="0" fillId="0" borderId="13" xfId="15" applyNumberFormat="1" applyFont="1" applyFill="1" applyBorder="1" applyAlignment="1" applyProtection="1">
      <alignment/>
      <protection/>
    </xf>
    <xf numFmtId="166" fontId="0" fillId="0" borderId="3" xfId="15" applyNumberFormat="1" applyFont="1" applyFill="1" applyBorder="1" applyAlignment="1" applyProtection="1">
      <alignment/>
      <protection/>
    </xf>
    <xf numFmtId="0" fontId="8" fillId="0" borderId="0" xfId="0" applyFont="1" applyAlignment="1">
      <alignment/>
    </xf>
    <xf numFmtId="0" fontId="8" fillId="0" borderId="0" xfId="0" applyFont="1" applyBorder="1" applyAlignment="1">
      <alignment/>
    </xf>
    <xf numFmtId="165" fontId="8" fillId="0" borderId="0" xfId="15" applyFont="1" applyFill="1" applyBorder="1" applyAlignment="1" applyProtection="1">
      <alignment/>
      <protection/>
    </xf>
    <xf numFmtId="0" fontId="9" fillId="0" borderId="0" xfId="0" applyFont="1" applyBorder="1" applyAlignment="1">
      <alignment horizontal="center" vertical="center"/>
    </xf>
    <xf numFmtId="0" fontId="10" fillId="0" borderId="0" xfId="0" applyFont="1" applyBorder="1" applyAlignment="1">
      <alignment vertical="top"/>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Border="1" applyAlignment="1">
      <alignment horizontal="center" vertical="center" wrapText="1"/>
    </xf>
    <xf numFmtId="165" fontId="6" fillId="0" borderId="0" xfId="15" applyFont="1" applyFill="1" applyBorder="1" applyAlignment="1" applyProtection="1">
      <alignment/>
      <protection/>
    </xf>
    <xf numFmtId="166"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166" fontId="0" fillId="0" borderId="0" xfId="15"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166" fontId="0" fillId="0" borderId="0" xfId="15" applyNumberFormat="1" applyFont="1" applyFill="1" applyBorder="1" applyAlignment="1" applyProtection="1">
      <alignment horizontal="center"/>
      <protection/>
    </xf>
    <xf numFmtId="166" fontId="0" fillId="0" borderId="0" xfId="15" applyNumberFormat="1" applyFont="1" applyFill="1" applyBorder="1" applyAlignment="1" applyProtection="1">
      <alignment horizontal="right" vertical="center"/>
      <protection/>
    </xf>
    <xf numFmtId="166" fontId="0" fillId="0" borderId="1" xfId="15" applyNumberFormat="1" applyFont="1" applyFill="1" applyBorder="1" applyAlignment="1" applyProtection="1">
      <alignment horizontal="center" vertical="center"/>
      <protection/>
    </xf>
    <xf numFmtId="166" fontId="0" fillId="0" borderId="1" xfId="15"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166" fontId="0" fillId="0" borderId="10" xfId="15" applyNumberFormat="1" applyFont="1" applyFill="1" applyBorder="1" applyAlignment="1" applyProtection="1">
      <alignment horizontal="center" vertical="center"/>
      <protection/>
    </xf>
    <xf numFmtId="166" fontId="0" fillId="0" borderId="10" xfId="15" applyNumberFormat="1" applyFont="1" applyFill="1" applyBorder="1" applyAlignment="1" applyProtection="1">
      <alignment horizontal="right" vertical="center"/>
      <protection/>
    </xf>
    <xf numFmtId="165" fontId="0" fillId="0" borderId="0" xfId="0" applyNumberFormat="1" applyFont="1" applyBorder="1" applyAlignment="1">
      <alignment/>
    </xf>
    <xf numFmtId="166" fontId="0" fillId="0" borderId="4" xfId="15" applyNumberFormat="1" applyFont="1" applyFill="1" applyBorder="1" applyAlignment="1" applyProtection="1">
      <alignment horizontal="center" vertical="center"/>
      <protection/>
    </xf>
    <xf numFmtId="166" fontId="0" fillId="0" borderId="4" xfId="15" applyNumberFormat="1" applyFont="1" applyFill="1" applyBorder="1" applyAlignment="1" applyProtection="1">
      <alignment horizontal="right" vertical="center"/>
      <protection/>
    </xf>
    <xf numFmtId="166" fontId="0" fillId="0" borderId="6" xfId="15" applyNumberFormat="1" applyFont="1" applyFill="1" applyBorder="1" applyAlignment="1" applyProtection="1">
      <alignment horizontal="center" vertical="center"/>
      <protection/>
    </xf>
    <xf numFmtId="166" fontId="0" fillId="0" borderId="6" xfId="15" applyNumberFormat="1" applyFont="1" applyFill="1" applyBorder="1" applyAlignment="1" applyProtection="1">
      <alignment horizontal="right" vertical="center"/>
      <protection/>
    </xf>
    <xf numFmtId="166" fontId="5" fillId="0" borderId="0" xfId="15" applyNumberFormat="1" applyFont="1" applyFill="1" applyBorder="1" applyAlignment="1" applyProtection="1">
      <alignment horizontal="right" vertical="center"/>
      <protection/>
    </xf>
    <xf numFmtId="0" fontId="13" fillId="0" borderId="0" xfId="0" applyFont="1" applyBorder="1" applyAlignment="1">
      <alignment horizontal="center" vertical="center"/>
    </xf>
    <xf numFmtId="166" fontId="0" fillId="0" borderId="2" xfId="15" applyNumberFormat="1" applyFont="1" applyFill="1" applyBorder="1" applyAlignment="1" applyProtection="1">
      <alignment horizontal="center" vertical="center"/>
      <protection/>
    </xf>
    <xf numFmtId="166" fontId="0" fillId="0" borderId="2" xfId="15" applyNumberFormat="1" applyFont="1" applyFill="1" applyBorder="1" applyAlignment="1" applyProtection="1">
      <alignment horizontal="right" vertical="center"/>
      <protection/>
    </xf>
    <xf numFmtId="0" fontId="6" fillId="0" borderId="0" xfId="0" applyFont="1" applyBorder="1" applyAlignment="1">
      <alignment horizontal="left" vertical="center"/>
    </xf>
    <xf numFmtId="166" fontId="8" fillId="0" borderId="0" xfId="15" applyNumberFormat="1" applyFont="1" applyFill="1" applyBorder="1" applyAlignment="1" applyProtection="1">
      <alignment/>
      <protection/>
    </xf>
    <xf numFmtId="0" fontId="3" fillId="0" borderId="0" xfId="0" applyFont="1" applyFill="1" applyBorder="1" applyAlignment="1">
      <alignment horizontal="center" vertical="top"/>
    </xf>
    <xf numFmtId="0" fontId="5"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justify" vertical="top"/>
    </xf>
    <xf numFmtId="0" fontId="14" fillId="0" borderId="0" xfId="0" applyFont="1" applyAlignment="1">
      <alignment/>
    </xf>
    <xf numFmtId="0" fontId="6" fillId="0" borderId="0" xfId="0" applyFont="1" applyAlignment="1">
      <alignment horizontal="center"/>
    </xf>
    <xf numFmtId="0" fontId="6" fillId="0" borderId="0" xfId="0" applyFont="1" applyAlignment="1">
      <alignment/>
    </xf>
    <xf numFmtId="10" fontId="0" fillId="0" borderId="0" xfId="0" applyNumberFormat="1" applyFont="1" applyAlignment="1">
      <alignment/>
    </xf>
    <xf numFmtId="9" fontId="0" fillId="0" borderId="0" xfId="0" applyNumberFormat="1" applyFont="1" applyAlignment="1">
      <alignment/>
    </xf>
    <xf numFmtId="9" fontId="0" fillId="0" borderId="0" xfId="0" applyNumberFormat="1" applyFont="1" applyAlignment="1">
      <alignment horizontal="right"/>
    </xf>
    <xf numFmtId="0" fontId="14" fillId="0" borderId="0" xfId="0" applyFont="1" applyAlignment="1">
      <alignment vertical="top"/>
    </xf>
    <xf numFmtId="0" fontId="0" fillId="0" borderId="0" xfId="0" applyFont="1" applyAlignment="1">
      <alignment horizontal="justify" wrapText="1"/>
    </xf>
    <xf numFmtId="165" fontId="0" fillId="0" borderId="0" xfId="15" applyFont="1" applyFill="1" applyBorder="1" applyAlignment="1" applyProtection="1">
      <alignment horizontal="justify" wrapText="1"/>
      <protection/>
    </xf>
    <xf numFmtId="0" fontId="14"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justify" vertical="top" wrapText="1"/>
    </xf>
    <xf numFmtId="0" fontId="0" fillId="0" borderId="0" xfId="0" applyFont="1" applyBorder="1" applyAlignment="1">
      <alignment horizontal="center"/>
    </xf>
    <xf numFmtId="0" fontId="5" fillId="0" borderId="0" xfId="0" applyFont="1" applyAlignment="1">
      <alignment horizontal="justify"/>
    </xf>
    <xf numFmtId="0" fontId="0" fillId="0" borderId="0" xfId="0" applyFont="1" applyBorder="1" applyAlignment="1">
      <alignment horizontal="center" vertical="center" wrapText="1"/>
    </xf>
    <xf numFmtId="0" fontId="5" fillId="0" borderId="0" xfId="0" applyFont="1" applyFill="1" applyAlignment="1">
      <alignment/>
    </xf>
    <xf numFmtId="164" fontId="0" fillId="0" borderId="0" xfId="0" applyNumberFormat="1" applyFont="1" applyBorder="1" applyAlignment="1">
      <alignment horizontal="center" vertical="center"/>
    </xf>
    <xf numFmtId="165" fontId="0" fillId="0" borderId="0" xfId="15" applyFont="1" applyFill="1" applyBorder="1" applyAlignment="1" applyProtection="1">
      <alignment horizontal="center"/>
      <protection/>
    </xf>
    <xf numFmtId="166" fontId="0" fillId="0" borderId="3" xfId="15" applyNumberFormat="1" applyFont="1" applyFill="1" applyBorder="1" applyAlignment="1" applyProtection="1">
      <alignment horizontal="center"/>
      <protection/>
    </xf>
    <xf numFmtId="3" fontId="0" fillId="0" borderId="0" xfId="0" applyNumberFormat="1" applyFont="1" applyFill="1" applyAlignment="1">
      <alignment/>
    </xf>
    <xf numFmtId="0" fontId="0" fillId="0" borderId="0" xfId="0" applyFont="1" applyFill="1" applyBorder="1" applyAlignment="1">
      <alignment horizontal="left"/>
    </xf>
    <xf numFmtId="0" fontId="0" fillId="0" borderId="0" xfId="0" applyFont="1" applyFill="1" applyBorder="1" applyAlignment="1">
      <alignment/>
    </xf>
    <xf numFmtId="3" fontId="0" fillId="0" borderId="0" xfId="0" applyNumberFormat="1" applyFont="1" applyFill="1" applyAlignment="1">
      <alignment/>
    </xf>
    <xf numFmtId="165" fontId="0" fillId="0" borderId="14" xfId="15" applyFont="1" applyFill="1" applyBorder="1" applyAlignment="1" applyProtection="1">
      <alignment/>
      <protection/>
    </xf>
    <xf numFmtId="2" fontId="0" fillId="0" borderId="14"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vertical="top"/>
    </xf>
    <xf numFmtId="166" fontId="0" fillId="0" borderId="0" xfId="15" applyNumberFormat="1" applyFont="1" applyFill="1" applyBorder="1" applyAlignment="1" applyProtection="1">
      <alignment horizontal="justify" vertical="top"/>
      <protection/>
    </xf>
    <xf numFmtId="166" fontId="0" fillId="0" borderId="2" xfId="15" applyNumberFormat="1" applyFont="1" applyFill="1" applyBorder="1" applyAlignment="1" applyProtection="1">
      <alignment horizontal="justify" vertical="top"/>
      <protection/>
    </xf>
    <xf numFmtId="164" fontId="0" fillId="0" borderId="0" xfId="0" applyNumberFormat="1" applyFont="1" applyAlignment="1">
      <alignment horizontal="center"/>
    </xf>
    <xf numFmtId="0" fontId="0" fillId="0"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center" vertical="top"/>
    </xf>
    <xf numFmtId="170" fontId="0" fillId="0" borderId="0" xfId="15" applyNumberFormat="1" applyFont="1" applyFill="1" applyBorder="1" applyAlignment="1" applyProtection="1">
      <alignment vertical="top"/>
      <protection/>
    </xf>
    <xf numFmtId="170" fontId="0" fillId="0" borderId="0" xfId="15" applyNumberFormat="1" applyFont="1" applyFill="1" applyBorder="1" applyAlignment="1" applyProtection="1">
      <alignment/>
      <protection/>
    </xf>
    <xf numFmtId="170" fontId="0" fillId="0" borderId="2" xfId="15" applyNumberFormat="1" applyFont="1" applyFill="1" applyBorder="1" applyAlignment="1" applyProtection="1">
      <alignment/>
      <protection/>
    </xf>
    <xf numFmtId="15" fontId="0" fillId="0" borderId="0" xfId="0" applyNumberFormat="1" applyFont="1" applyFill="1" applyBorder="1" applyAlignment="1">
      <alignment/>
    </xf>
    <xf numFmtId="15" fontId="0" fillId="0" borderId="0" xfId="0" applyNumberFormat="1" applyFont="1" applyFill="1" applyBorder="1" applyAlignment="1">
      <alignment vertical="center"/>
    </xf>
    <xf numFmtId="0" fontId="0" fillId="0" borderId="0" xfId="0" applyFont="1" applyAlignment="1">
      <alignment/>
    </xf>
    <xf numFmtId="165" fontId="0" fillId="0" borderId="0" xfId="15" applyFont="1" applyFill="1" applyBorder="1" applyAlignment="1" applyProtection="1">
      <alignment/>
      <protection/>
    </xf>
    <xf numFmtId="0" fontId="0" fillId="0" borderId="0" xfId="0" applyFont="1" applyAlignment="1">
      <alignment/>
    </xf>
    <xf numFmtId="0" fontId="0" fillId="0" borderId="0" xfId="0" applyFont="1" applyAlignment="1">
      <alignment horizontal="justify" vertical="top"/>
    </xf>
    <xf numFmtId="0" fontId="0" fillId="0" borderId="0" xfId="0" applyFont="1" applyAlignment="1">
      <alignment horizontal="justify"/>
    </xf>
    <xf numFmtId="0" fontId="0" fillId="0" borderId="0" xfId="0" applyFont="1" applyAlignment="1">
      <alignment vertical="top"/>
    </xf>
    <xf numFmtId="166" fontId="0" fillId="0" borderId="0" xfId="15" applyNumberFormat="1" applyFont="1" applyFill="1" applyBorder="1" applyAlignment="1" applyProtection="1">
      <alignment/>
      <protection/>
    </xf>
    <xf numFmtId="0" fontId="0" fillId="0" borderId="0" xfId="0" applyFont="1" applyFill="1" applyBorder="1" applyAlignment="1">
      <alignment horizontal="justify" vertical="top"/>
    </xf>
    <xf numFmtId="0" fontId="3" fillId="0" borderId="0" xfId="0" applyFont="1" applyBorder="1" applyAlignment="1">
      <alignment horizontal="center" vertical="center"/>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justify" vertical="top"/>
    </xf>
    <xf numFmtId="0" fontId="0" fillId="0" borderId="0" xfId="0" applyFont="1" applyFill="1" applyBorder="1" applyAlignment="1">
      <alignment horizontal="left" vertical="top"/>
    </xf>
    <xf numFmtId="0" fontId="0" fillId="0" borderId="0" xfId="0" applyFont="1" applyBorder="1" applyAlignment="1">
      <alignment horizontal="justify" vertical="top"/>
    </xf>
    <xf numFmtId="0" fontId="0" fillId="0" borderId="0" xfId="0" applyFont="1" applyBorder="1" applyAlignment="1">
      <alignment horizontal="justify"/>
    </xf>
    <xf numFmtId="0" fontId="3" fillId="0" borderId="14" xfId="0" applyFont="1" applyFill="1" applyBorder="1" applyAlignment="1">
      <alignment horizontal="center" vertical="top"/>
    </xf>
    <xf numFmtId="0" fontId="1" fillId="0" borderId="0"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A1" sqref="A1:K1"/>
    </sheetView>
  </sheetViews>
  <sheetFormatPr defaultColWidth="9.140625" defaultRowHeight="12.75"/>
  <cols>
    <col min="1" max="3" width="3.28125" style="1" customWidth="1"/>
    <col min="4" max="4" width="17.7109375" style="1" customWidth="1"/>
    <col min="5" max="5" width="15.7109375" style="1" customWidth="1"/>
    <col min="6" max="6" width="1.7109375" style="2" customWidth="1"/>
    <col min="7" max="7" width="17.7109375" style="1" customWidth="1"/>
    <col min="8" max="8" width="1.7109375" style="2" customWidth="1"/>
    <col min="9" max="9" width="15.7109375" style="1" customWidth="1"/>
    <col min="10" max="10" width="1.7109375" style="2" customWidth="1"/>
    <col min="11" max="11" width="17.7109375" style="1" customWidth="1"/>
    <col min="12" max="12" width="9.00390625" style="1" customWidth="1"/>
    <col min="13" max="16384" width="8.00390625" style="1" customWidth="1"/>
  </cols>
  <sheetData>
    <row r="1" spans="1:11" ht="19.5" customHeight="1">
      <c r="A1" s="157" t="s">
        <v>0</v>
      </c>
      <c r="B1" s="157"/>
      <c r="C1" s="157"/>
      <c r="D1" s="157"/>
      <c r="E1" s="157"/>
      <c r="F1" s="157"/>
      <c r="G1" s="157"/>
      <c r="H1" s="157"/>
      <c r="I1" s="157"/>
      <c r="J1" s="157"/>
      <c r="K1" s="157"/>
    </row>
    <row r="2" spans="1:11" s="3" customFormat="1" ht="15" customHeight="1">
      <c r="A2" s="158" t="s">
        <v>1</v>
      </c>
      <c r="B2" s="158"/>
      <c r="C2" s="158"/>
      <c r="D2" s="158"/>
      <c r="E2" s="158"/>
      <c r="F2" s="158"/>
      <c r="G2" s="158"/>
      <c r="H2" s="158"/>
      <c r="I2" s="158"/>
      <c r="J2" s="158"/>
      <c r="K2" s="158"/>
    </row>
    <row r="3" spans="1:11" s="3" customFormat="1" ht="15" customHeight="1">
      <c r="A3" s="158" t="s">
        <v>2</v>
      </c>
      <c r="B3" s="158"/>
      <c r="C3" s="158"/>
      <c r="D3" s="158"/>
      <c r="E3" s="158"/>
      <c r="F3" s="158"/>
      <c r="G3" s="158"/>
      <c r="H3" s="158"/>
      <c r="I3" s="158"/>
      <c r="J3" s="158"/>
      <c r="K3" s="158"/>
    </row>
    <row r="4" spans="1:11" s="3" customFormat="1" ht="15" customHeight="1">
      <c r="A4" s="158" t="s">
        <v>3</v>
      </c>
      <c r="B4" s="158"/>
      <c r="C4" s="158"/>
      <c r="D4" s="158"/>
      <c r="E4" s="158"/>
      <c r="F4" s="158"/>
      <c r="G4" s="158"/>
      <c r="H4" s="158"/>
      <c r="I4" s="158"/>
      <c r="J4" s="158"/>
      <c r="K4" s="158"/>
    </row>
    <row r="5" spans="1:11" ht="19.5" customHeight="1">
      <c r="A5" s="153" t="s">
        <v>4</v>
      </c>
      <c r="B5" s="153"/>
      <c r="C5" s="153"/>
      <c r="D5" s="153"/>
      <c r="E5" s="153"/>
      <c r="F5" s="153"/>
      <c r="G5" s="153"/>
      <c r="H5" s="153"/>
      <c r="I5" s="153"/>
      <c r="J5" s="153"/>
      <c r="K5" s="153"/>
    </row>
    <row r="6" spans="1:11" ht="19.5" customHeight="1">
      <c r="A6" s="154" t="s">
        <v>5</v>
      </c>
      <c r="B6" s="154"/>
      <c r="C6" s="154"/>
      <c r="D6" s="154"/>
      <c r="E6" s="154"/>
      <c r="F6" s="154"/>
      <c r="G6" s="154"/>
      <c r="H6" s="154"/>
      <c r="I6" s="154"/>
      <c r="J6" s="154"/>
      <c r="K6" s="154"/>
    </row>
    <row r="7" spans="1:11" ht="20.25" customHeight="1">
      <c r="A7" s="155" t="s">
        <v>6</v>
      </c>
      <c r="B7" s="155"/>
      <c r="C7" s="155"/>
      <c r="D7" s="155"/>
      <c r="E7" s="155"/>
      <c r="F7" s="155"/>
      <c r="G7" s="155"/>
      <c r="H7" s="155"/>
      <c r="I7" s="155"/>
      <c r="J7" s="155"/>
      <c r="K7" s="155"/>
    </row>
    <row r="8" spans="1:11" ht="20.25" customHeight="1">
      <c r="A8" s="4"/>
      <c r="B8" s="4"/>
      <c r="C8" s="4"/>
      <c r="D8" s="4"/>
      <c r="E8" s="4"/>
      <c r="F8" s="4"/>
      <c r="G8" s="4"/>
      <c r="H8" s="4"/>
      <c r="I8" s="4"/>
      <c r="J8" s="4"/>
      <c r="K8" s="4"/>
    </row>
    <row r="9" spans="1:11" ht="15" customHeight="1">
      <c r="A9" s="5"/>
      <c r="B9" s="5"/>
      <c r="C9" s="6"/>
      <c r="D9" s="6"/>
      <c r="E9" s="156" t="s">
        <v>7</v>
      </c>
      <c r="F9" s="156"/>
      <c r="G9" s="156"/>
      <c r="H9" s="7"/>
      <c r="I9" s="156" t="s">
        <v>8</v>
      </c>
      <c r="J9" s="156"/>
      <c r="K9" s="156"/>
    </row>
    <row r="10" spans="1:11" ht="48" customHeight="1">
      <c r="A10" s="5"/>
      <c r="B10" s="5"/>
      <c r="C10" s="6"/>
      <c r="D10" s="6"/>
      <c r="E10" s="8" t="s">
        <v>9</v>
      </c>
      <c r="F10" s="8"/>
      <c r="G10" s="8" t="s">
        <v>10</v>
      </c>
      <c r="H10" s="8"/>
      <c r="I10" s="8" t="s">
        <v>11</v>
      </c>
      <c r="J10" s="8"/>
      <c r="K10" s="8" t="s">
        <v>12</v>
      </c>
    </row>
    <row r="11" spans="1:11" ht="15" customHeight="1">
      <c r="A11" s="5"/>
      <c r="B11" s="5"/>
      <c r="C11" s="6"/>
      <c r="D11" s="6"/>
      <c r="E11" s="9">
        <v>38625</v>
      </c>
      <c r="F11" s="9"/>
      <c r="G11" s="9">
        <v>38260</v>
      </c>
      <c r="H11" s="9"/>
      <c r="I11" s="9">
        <v>38625</v>
      </c>
      <c r="J11" s="9"/>
      <c r="K11" s="9">
        <v>38260</v>
      </c>
    </row>
    <row r="12" spans="1:11" ht="15" customHeight="1">
      <c r="A12" s="5"/>
      <c r="B12" s="5"/>
      <c r="C12" s="6"/>
      <c r="D12" s="6"/>
      <c r="E12" s="7" t="s">
        <v>13</v>
      </c>
      <c r="F12" s="7"/>
      <c r="G12" s="7" t="s">
        <v>13</v>
      </c>
      <c r="H12" s="7"/>
      <c r="I12" s="7" t="s">
        <v>13</v>
      </c>
      <c r="J12" s="7"/>
      <c r="K12" s="7" t="s">
        <v>13</v>
      </c>
    </row>
    <row r="14" spans="1:11" ht="12.75">
      <c r="A14" s="1" t="s">
        <v>14</v>
      </c>
      <c r="E14" s="10">
        <f>I14-1707</f>
        <v>2459</v>
      </c>
      <c r="F14" s="10"/>
      <c r="G14" s="11" t="s">
        <v>15</v>
      </c>
      <c r="I14" s="10">
        <v>4166</v>
      </c>
      <c r="K14" s="11" t="s">
        <v>15</v>
      </c>
    </row>
    <row r="15" spans="5:11" ht="12.75">
      <c r="E15" s="10"/>
      <c r="F15" s="10"/>
      <c r="G15" s="11"/>
      <c r="I15" s="10"/>
      <c r="K15" s="11"/>
    </row>
    <row r="16" spans="1:11" ht="12.75">
      <c r="A16" s="1" t="s">
        <v>16</v>
      </c>
      <c r="E16" s="10">
        <f>I16-196-12</f>
        <v>65</v>
      </c>
      <c r="F16" s="10"/>
      <c r="G16" s="11" t="s">
        <v>15</v>
      </c>
      <c r="I16" s="10">
        <v>273</v>
      </c>
      <c r="K16" s="11" t="s">
        <v>15</v>
      </c>
    </row>
    <row r="17" spans="5:11" ht="12.75">
      <c r="E17" s="10"/>
      <c r="F17" s="10"/>
      <c r="G17" s="11"/>
      <c r="I17" s="10"/>
      <c r="K17" s="11"/>
    </row>
    <row r="18" spans="1:11" ht="12.75">
      <c r="A18" s="1" t="s">
        <v>17</v>
      </c>
      <c r="E18" s="10">
        <f>I18+(581+43+100)</f>
        <v>-1816</v>
      </c>
      <c r="F18" s="10"/>
      <c r="G18" s="11" t="s">
        <v>15</v>
      </c>
      <c r="I18" s="10">
        <v>-2540</v>
      </c>
      <c r="K18" s="11" t="s">
        <v>15</v>
      </c>
    </row>
    <row r="19" spans="5:11" ht="12.75">
      <c r="E19" s="12"/>
      <c r="F19" s="10"/>
      <c r="G19" s="13"/>
      <c r="I19" s="12"/>
      <c r="K19" s="13"/>
    </row>
    <row r="20" spans="1:11" ht="12.75">
      <c r="A20" s="1" t="s">
        <v>18</v>
      </c>
      <c r="E20" s="10">
        <f>SUM(E14:E19)</f>
        <v>708</v>
      </c>
      <c r="F20" s="10"/>
      <c r="G20" s="11" t="s">
        <v>15</v>
      </c>
      <c r="I20" s="10">
        <f>SUM(I14:I19)</f>
        <v>1899</v>
      </c>
      <c r="K20" s="11" t="s">
        <v>15</v>
      </c>
    </row>
    <row r="21" spans="5:11" ht="12.75">
      <c r="E21" s="10"/>
      <c r="F21" s="10"/>
      <c r="G21" s="11"/>
      <c r="I21" s="10"/>
      <c r="K21" s="11"/>
    </row>
    <row r="22" spans="1:11" ht="12.75">
      <c r="A22" s="1" t="s">
        <v>19</v>
      </c>
      <c r="E22" s="10">
        <f>I22+4</f>
        <v>-19</v>
      </c>
      <c r="F22" s="10"/>
      <c r="G22" s="11" t="s">
        <v>15</v>
      </c>
      <c r="I22" s="10">
        <v>-23</v>
      </c>
      <c r="K22" s="11" t="s">
        <v>15</v>
      </c>
    </row>
    <row r="23" spans="5:11" ht="12.75">
      <c r="E23" s="12"/>
      <c r="F23" s="10"/>
      <c r="G23" s="13"/>
      <c r="I23" s="12"/>
      <c r="K23" s="13"/>
    </row>
    <row r="24" spans="1:12" ht="12.75">
      <c r="A24" s="1" t="s">
        <v>20</v>
      </c>
      <c r="E24" s="10">
        <f>SUM(E20:E23)</f>
        <v>689</v>
      </c>
      <c r="F24" s="10"/>
      <c r="G24" s="11" t="s">
        <v>15</v>
      </c>
      <c r="I24" s="10">
        <f>SUM(I20:I23)</f>
        <v>1876</v>
      </c>
      <c r="K24" s="11" t="s">
        <v>15</v>
      </c>
      <c r="L24" s="14"/>
    </row>
    <row r="25" spans="5:12" ht="12.75">
      <c r="E25" s="10"/>
      <c r="F25" s="10"/>
      <c r="G25" s="11"/>
      <c r="I25" s="10"/>
      <c r="K25" s="11"/>
      <c r="L25" s="14"/>
    </row>
    <row r="26" spans="1:12" ht="12.75">
      <c r="A26" s="1" t="s">
        <v>21</v>
      </c>
      <c r="E26" s="10">
        <v>0</v>
      </c>
      <c r="F26" s="10"/>
      <c r="G26" s="11" t="s">
        <v>15</v>
      </c>
      <c r="I26" s="10">
        <v>4945</v>
      </c>
      <c r="K26" s="11" t="s">
        <v>15</v>
      </c>
      <c r="L26" s="14"/>
    </row>
    <row r="27" spans="1:12" ht="12.75">
      <c r="A27" s="1" t="s">
        <v>22</v>
      </c>
      <c r="E27" s="12"/>
      <c r="F27" s="10"/>
      <c r="G27" s="12"/>
      <c r="I27" s="12"/>
      <c r="K27" s="12"/>
      <c r="L27" s="14"/>
    </row>
    <row r="28" spans="1:12" ht="12.75">
      <c r="A28" s="1" t="s">
        <v>23</v>
      </c>
      <c r="E28" s="10">
        <f>SUM(E24:E27)</f>
        <v>689</v>
      </c>
      <c r="F28" s="10"/>
      <c r="G28" s="11" t="s">
        <v>15</v>
      </c>
      <c r="I28" s="10">
        <f>SUM(I24:I27)</f>
        <v>6821</v>
      </c>
      <c r="K28" s="11" t="s">
        <v>15</v>
      </c>
      <c r="L28" s="14"/>
    </row>
    <row r="29" spans="5:11" ht="12.75">
      <c r="E29" s="10"/>
      <c r="F29" s="10"/>
      <c r="G29" s="11"/>
      <c r="I29" s="10"/>
      <c r="K29" s="11"/>
    </row>
    <row r="30" spans="1:11" ht="12.75">
      <c r="A30" s="1" t="s">
        <v>24</v>
      </c>
      <c r="E30" s="10">
        <v>7</v>
      </c>
      <c r="F30" s="10"/>
      <c r="G30" s="11" t="s">
        <v>15</v>
      </c>
      <c r="I30" s="10">
        <v>0</v>
      </c>
      <c r="K30" s="11" t="s">
        <v>15</v>
      </c>
    </row>
    <row r="31" spans="5:11" ht="12.75">
      <c r="E31" s="10"/>
      <c r="F31" s="10"/>
      <c r="G31" s="13"/>
      <c r="I31" s="12"/>
      <c r="K31" s="13"/>
    </row>
    <row r="32" spans="1:11" ht="12.75">
      <c r="A32" s="1" t="s">
        <v>25</v>
      </c>
      <c r="E32" s="15">
        <f>SUM(E28:E31)</f>
        <v>696</v>
      </c>
      <c r="F32" s="10"/>
      <c r="G32" s="16" t="s">
        <v>15</v>
      </c>
      <c r="I32" s="15">
        <f>SUM(I28:I31)</f>
        <v>6821</v>
      </c>
      <c r="K32" s="16" t="s">
        <v>15</v>
      </c>
    </row>
    <row r="33" spans="7:11" ht="12.75">
      <c r="G33" s="17"/>
      <c r="K33" s="17"/>
    </row>
    <row r="34" spans="1:11" ht="12.75">
      <c r="A34" s="18"/>
      <c r="B34" s="18"/>
      <c r="C34" s="18"/>
      <c r="D34" s="18"/>
      <c r="E34" s="18"/>
      <c r="F34" s="19"/>
      <c r="G34" s="20"/>
      <c r="H34" s="19"/>
      <c r="I34" s="18"/>
      <c r="J34" s="19"/>
      <c r="K34" s="18"/>
    </row>
    <row r="35" spans="1:11" ht="12.75">
      <c r="A35" s="18" t="s">
        <v>26</v>
      </c>
      <c r="B35" s="18"/>
      <c r="C35" s="18"/>
      <c r="D35" s="18"/>
      <c r="E35" s="18"/>
      <c r="F35" s="19"/>
      <c r="G35" s="18"/>
      <c r="H35" s="19"/>
      <c r="I35" s="18"/>
      <c r="J35" s="19"/>
      <c r="K35" s="18"/>
    </row>
    <row r="36" spans="1:11" ht="12.75">
      <c r="A36" s="21" t="s">
        <v>27</v>
      </c>
      <c r="B36" s="18" t="s">
        <v>28</v>
      </c>
      <c r="C36" s="18"/>
      <c r="D36" s="18"/>
      <c r="E36" s="22">
        <f>+Note!E245</f>
        <v>0.51</v>
      </c>
      <c r="F36" s="23"/>
      <c r="G36" s="24" t="s">
        <v>15</v>
      </c>
      <c r="H36" s="25"/>
      <c r="I36" s="22">
        <f>+Note!I245</f>
        <v>13.08</v>
      </c>
      <c r="J36" s="25"/>
      <c r="K36" s="24" t="s">
        <v>15</v>
      </c>
    </row>
    <row r="37" spans="1:11" ht="12.75">
      <c r="A37" s="18"/>
      <c r="B37" s="18"/>
      <c r="C37" s="18"/>
      <c r="D37" s="18"/>
      <c r="E37" s="26"/>
      <c r="F37" s="25"/>
      <c r="G37" s="26"/>
      <c r="H37" s="25"/>
      <c r="I37" s="26"/>
      <c r="J37" s="25"/>
      <c r="K37" s="26"/>
    </row>
    <row r="38" spans="1:11" ht="12.75">
      <c r="A38" s="18"/>
      <c r="B38" s="18"/>
      <c r="C38" s="18"/>
      <c r="D38" s="18"/>
      <c r="E38" s="26"/>
      <c r="F38" s="25"/>
      <c r="G38" s="21" t="s">
        <v>29</v>
      </c>
      <c r="H38" s="27"/>
      <c r="I38" s="21" t="s">
        <v>30</v>
      </c>
      <c r="J38" s="27"/>
      <c r="K38" s="21" t="s">
        <v>29</v>
      </c>
    </row>
    <row r="39" spans="1:11" ht="12.75">
      <c r="A39" s="18"/>
      <c r="B39" s="18"/>
      <c r="C39" s="18"/>
      <c r="D39" s="18"/>
      <c r="E39" s="26"/>
      <c r="F39" s="25"/>
      <c r="G39" s="21"/>
      <c r="H39" s="27"/>
      <c r="I39" s="21"/>
      <c r="J39" s="27"/>
      <c r="K39" s="21"/>
    </row>
    <row r="40" spans="1:11" ht="12.75">
      <c r="A40" s="18"/>
      <c r="B40" s="18"/>
      <c r="C40" s="18"/>
      <c r="D40" s="18"/>
      <c r="E40" s="26"/>
      <c r="F40" s="25"/>
      <c r="G40" s="26"/>
      <c r="H40" s="25"/>
      <c r="I40" s="26"/>
      <c r="J40" s="25"/>
      <c r="K40" s="26"/>
    </row>
    <row r="41" spans="1:11" ht="12.75">
      <c r="A41" s="28" t="s">
        <v>29</v>
      </c>
      <c r="B41" s="18"/>
      <c r="C41" s="18"/>
      <c r="D41" s="18"/>
      <c r="E41" s="18"/>
      <c r="F41" s="19"/>
      <c r="G41" s="18"/>
      <c r="H41" s="19"/>
      <c r="I41" s="18"/>
      <c r="J41" s="19"/>
      <c r="K41" s="18"/>
    </row>
    <row r="42" spans="1:11" ht="12.75">
      <c r="A42" s="152" t="s">
        <v>31</v>
      </c>
      <c r="B42" s="152"/>
      <c r="C42" s="152"/>
      <c r="D42" s="152"/>
      <c r="E42" s="152"/>
      <c r="F42" s="152"/>
      <c r="G42" s="152"/>
      <c r="H42" s="152"/>
      <c r="I42" s="152"/>
      <c r="J42" s="152"/>
      <c r="K42" s="152"/>
    </row>
    <row r="43" spans="1:11" ht="12.75">
      <c r="A43" s="152"/>
      <c r="B43" s="152"/>
      <c r="C43" s="152"/>
      <c r="D43" s="152"/>
      <c r="E43" s="152"/>
      <c r="F43" s="152"/>
      <c r="G43" s="152"/>
      <c r="H43" s="152"/>
      <c r="I43" s="152"/>
      <c r="J43" s="152"/>
      <c r="K43" s="152"/>
    </row>
    <row r="44" spans="1:11" ht="12.75">
      <c r="A44" s="18"/>
      <c r="B44" s="18"/>
      <c r="C44" s="18"/>
      <c r="D44" s="18"/>
      <c r="E44" s="18"/>
      <c r="F44" s="19"/>
      <c r="G44" s="18"/>
      <c r="H44" s="19"/>
      <c r="I44" s="18"/>
      <c r="J44" s="19"/>
      <c r="K44" s="18"/>
    </row>
    <row r="45" spans="1:11" ht="12.75">
      <c r="A45" s="28" t="s">
        <v>30</v>
      </c>
      <c r="B45" s="18"/>
      <c r="C45" s="18"/>
      <c r="D45" s="18"/>
      <c r="E45" s="18"/>
      <c r="F45" s="19"/>
      <c r="G45" s="18"/>
      <c r="H45" s="19"/>
      <c r="I45" s="18"/>
      <c r="J45" s="19"/>
      <c r="K45" s="18"/>
    </row>
    <row r="46" spans="1:11" ht="12.75">
      <c r="A46" s="152" t="s">
        <v>32</v>
      </c>
      <c r="B46" s="152"/>
      <c r="C46" s="152"/>
      <c r="D46" s="152"/>
      <c r="E46" s="152"/>
      <c r="F46" s="152"/>
      <c r="G46" s="152"/>
      <c r="H46" s="152"/>
      <c r="I46" s="152"/>
      <c r="J46" s="152"/>
      <c r="K46" s="152"/>
    </row>
    <row r="47" spans="1:11" ht="12.75">
      <c r="A47" s="152"/>
      <c r="B47" s="152"/>
      <c r="C47" s="152"/>
      <c r="D47" s="152"/>
      <c r="E47" s="152"/>
      <c r="F47" s="152"/>
      <c r="G47" s="152"/>
      <c r="H47" s="152"/>
      <c r="I47" s="152"/>
      <c r="J47" s="152"/>
      <c r="K47" s="152"/>
    </row>
    <row r="48" spans="1:11" ht="12.75">
      <c r="A48" s="152"/>
      <c r="B48" s="152"/>
      <c r="C48" s="152"/>
      <c r="D48" s="152"/>
      <c r="E48" s="152"/>
      <c r="F48" s="152"/>
      <c r="G48" s="152"/>
      <c r="H48" s="152"/>
      <c r="I48" s="152"/>
      <c r="J48" s="152"/>
      <c r="K48" s="152"/>
    </row>
    <row r="49" spans="1:11" ht="12.75">
      <c r="A49" s="18"/>
      <c r="B49" s="18"/>
      <c r="C49" s="18"/>
      <c r="D49" s="18"/>
      <c r="E49" s="18"/>
      <c r="F49" s="19"/>
      <c r="G49" s="18"/>
      <c r="H49" s="19"/>
      <c r="I49" s="18"/>
      <c r="J49" s="19"/>
      <c r="K49" s="18"/>
    </row>
    <row r="50" spans="1:11" ht="12" customHeight="1">
      <c r="A50" s="152" t="s">
        <v>33</v>
      </c>
      <c r="B50" s="152"/>
      <c r="C50" s="152"/>
      <c r="D50" s="152"/>
      <c r="E50" s="152"/>
      <c r="F50" s="152"/>
      <c r="G50" s="152"/>
      <c r="H50" s="152"/>
      <c r="I50" s="152"/>
      <c r="J50" s="152"/>
      <c r="K50" s="152"/>
    </row>
    <row r="51" spans="1:11" ht="12.75">
      <c r="A51" s="152"/>
      <c r="B51" s="152"/>
      <c r="C51" s="152"/>
      <c r="D51" s="152"/>
      <c r="E51" s="152"/>
      <c r="F51" s="152"/>
      <c r="G51" s="152"/>
      <c r="H51" s="152"/>
      <c r="I51" s="152"/>
      <c r="J51" s="152"/>
      <c r="K51" s="152"/>
    </row>
    <row r="52" spans="1:11" ht="12.75">
      <c r="A52" s="18"/>
      <c r="B52" s="18"/>
      <c r="C52" s="18"/>
      <c r="D52" s="18"/>
      <c r="E52" s="18"/>
      <c r="F52" s="19"/>
      <c r="G52" s="18"/>
      <c r="H52" s="19"/>
      <c r="I52" s="18"/>
      <c r="J52" s="19"/>
      <c r="K52" s="18"/>
    </row>
    <row r="54" ht="12.75">
      <c r="D54" s="30"/>
    </row>
  </sheetData>
  <mergeCells count="12">
    <mergeCell ref="A1:K1"/>
    <mergeCell ref="A2:K2"/>
    <mergeCell ref="A3:K3"/>
    <mergeCell ref="A4:K4"/>
    <mergeCell ref="A42:K43"/>
    <mergeCell ref="A46:K48"/>
    <mergeCell ref="A50:K51"/>
    <mergeCell ref="A5:K5"/>
    <mergeCell ref="A6:K6"/>
    <mergeCell ref="A7:K7"/>
    <mergeCell ref="E9:G9"/>
    <mergeCell ref="I9:K9"/>
  </mergeCells>
  <printOptions/>
  <pageMargins left="0.7479166666666667" right="0.5" top="0.5" bottom="0.5" header="0.5118055555555556" footer="0.5118055555555556"/>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A1" sqref="A1:I1"/>
    </sheetView>
  </sheetViews>
  <sheetFormatPr defaultColWidth="9.140625" defaultRowHeight="12.75"/>
  <cols>
    <col min="1" max="1" width="3.28125" style="1" customWidth="1"/>
    <col min="2" max="2" width="23.140625" style="1" customWidth="1"/>
    <col min="3" max="3" width="15.7109375" style="1" customWidth="1"/>
    <col min="4" max="4" width="1.7109375" style="1" customWidth="1"/>
    <col min="5" max="5" width="15.7109375" style="1" customWidth="1"/>
    <col min="6" max="6" width="1.7109375" style="2" customWidth="1"/>
    <col min="7" max="7" width="15.7109375" style="1" customWidth="1"/>
    <col min="8" max="8" width="1.7109375" style="2" customWidth="1"/>
    <col min="9" max="9" width="15.7109375" style="1" customWidth="1"/>
    <col min="10" max="10" width="9.00390625" style="1" customWidth="1"/>
    <col min="11" max="16384" width="8.00390625" style="1" customWidth="1"/>
  </cols>
  <sheetData>
    <row r="1" spans="1:9" ht="19.5" customHeight="1">
      <c r="A1" s="157" t="s">
        <v>0</v>
      </c>
      <c r="B1" s="157"/>
      <c r="C1" s="157"/>
      <c r="D1" s="157"/>
      <c r="E1" s="157"/>
      <c r="F1" s="157"/>
      <c r="G1" s="157"/>
      <c r="H1" s="157"/>
      <c r="I1" s="157"/>
    </row>
    <row r="2" spans="1:9" ht="15" customHeight="1">
      <c r="A2" s="158" t="s">
        <v>1</v>
      </c>
      <c r="B2" s="158"/>
      <c r="C2" s="158"/>
      <c r="D2" s="158"/>
      <c r="E2" s="158"/>
      <c r="F2" s="158"/>
      <c r="G2" s="158"/>
      <c r="H2" s="158"/>
      <c r="I2" s="158"/>
    </row>
    <row r="3" spans="1:9" ht="15" customHeight="1">
      <c r="A3" s="158" t="s">
        <v>2</v>
      </c>
      <c r="B3" s="158"/>
      <c r="C3" s="158"/>
      <c r="D3" s="158"/>
      <c r="E3" s="158"/>
      <c r="F3" s="158"/>
      <c r="G3" s="158"/>
      <c r="H3" s="158"/>
      <c r="I3" s="158"/>
    </row>
    <row r="4" spans="1:9" ht="15" customHeight="1">
      <c r="A4" s="158" t="s">
        <v>3</v>
      </c>
      <c r="B4" s="158"/>
      <c r="C4" s="158"/>
      <c r="D4" s="158"/>
      <c r="E4" s="158"/>
      <c r="F4" s="158"/>
      <c r="G4" s="158"/>
      <c r="H4" s="158"/>
      <c r="I4" s="158"/>
    </row>
    <row r="5" spans="1:9" ht="19.5" customHeight="1">
      <c r="A5" s="153" t="s">
        <v>4</v>
      </c>
      <c r="B5" s="153"/>
      <c r="C5" s="153"/>
      <c r="D5" s="153"/>
      <c r="E5" s="153"/>
      <c r="F5" s="153"/>
      <c r="G5" s="153"/>
      <c r="H5" s="153"/>
      <c r="I5" s="153"/>
    </row>
    <row r="6" spans="1:9" ht="19.5" customHeight="1">
      <c r="A6" s="154" t="s">
        <v>5</v>
      </c>
      <c r="B6" s="154"/>
      <c r="C6" s="154"/>
      <c r="D6" s="154"/>
      <c r="E6" s="154"/>
      <c r="F6" s="154"/>
      <c r="G6" s="154"/>
      <c r="H6" s="154"/>
      <c r="I6" s="154"/>
    </row>
    <row r="7" spans="1:9" ht="20.25" customHeight="1">
      <c r="A7" s="155" t="s">
        <v>6</v>
      </c>
      <c r="B7" s="155"/>
      <c r="C7" s="155"/>
      <c r="D7" s="155"/>
      <c r="E7" s="155"/>
      <c r="F7" s="155"/>
      <c r="G7" s="155"/>
      <c r="H7" s="155"/>
      <c r="I7" s="155"/>
    </row>
    <row r="8" spans="1:9" ht="15" customHeight="1">
      <c r="A8" s="5"/>
      <c r="B8" s="6"/>
      <c r="C8" s="31" t="s">
        <v>34</v>
      </c>
      <c r="D8" s="32"/>
      <c r="E8" s="32"/>
      <c r="F8" s="7"/>
      <c r="G8" s="32"/>
      <c r="H8" s="32"/>
      <c r="I8" s="32"/>
    </row>
    <row r="9" spans="1:9" ht="15" customHeight="1">
      <c r="A9" s="5"/>
      <c r="B9" s="6"/>
      <c r="C9" s="7" t="s">
        <v>35</v>
      </c>
      <c r="D9" s="7"/>
      <c r="E9" s="7"/>
      <c r="F9" s="7"/>
      <c r="G9" s="7" t="s">
        <v>36</v>
      </c>
      <c r="H9" s="7"/>
      <c r="I9" s="7"/>
    </row>
    <row r="10" spans="1:9" ht="15" customHeight="1">
      <c r="A10" s="5"/>
      <c r="B10" s="6"/>
      <c r="C10" s="7" t="s">
        <v>37</v>
      </c>
      <c r="D10" s="7"/>
      <c r="E10" s="7" t="s">
        <v>38</v>
      </c>
      <c r="F10" s="7"/>
      <c r="G10" s="7" t="s">
        <v>39</v>
      </c>
      <c r="H10" s="7"/>
      <c r="I10" s="7" t="s">
        <v>40</v>
      </c>
    </row>
    <row r="11" spans="1:9" ht="15" customHeight="1">
      <c r="A11" s="5"/>
      <c r="B11" s="6"/>
      <c r="C11" s="9">
        <v>38625</v>
      </c>
      <c r="D11" s="9"/>
      <c r="E11" s="9" t="s">
        <v>41</v>
      </c>
      <c r="F11" s="9"/>
      <c r="G11" s="9" t="s">
        <v>42</v>
      </c>
      <c r="H11" s="9"/>
      <c r="I11" s="9" t="s">
        <v>41</v>
      </c>
    </row>
    <row r="12" spans="1:9" ht="15" customHeight="1">
      <c r="A12" s="5"/>
      <c r="B12" s="6"/>
      <c r="C12" s="7" t="s">
        <v>13</v>
      </c>
      <c r="D12" s="7"/>
      <c r="E12" s="7" t="s">
        <v>13</v>
      </c>
      <c r="F12" s="7"/>
      <c r="G12" s="7" t="s">
        <v>13</v>
      </c>
      <c r="H12" s="7"/>
      <c r="I12" s="7" t="s">
        <v>13</v>
      </c>
    </row>
    <row r="13" ht="12.75">
      <c r="D13" s="2"/>
    </row>
    <row r="14" spans="1:9" ht="12.75">
      <c r="A14" s="1" t="s">
        <v>14</v>
      </c>
      <c r="C14" s="10">
        <f>9316-423</f>
        <v>8893</v>
      </c>
      <c r="D14" s="10"/>
      <c r="E14" s="11">
        <v>4727</v>
      </c>
      <c r="G14" s="10">
        <v>0</v>
      </c>
      <c r="I14" s="11">
        <f>C14-E14+G14</f>
        <v>4166</v>
      </c>
    </row>
    <row r="15" spans="3:9" ht="12.75">
      <c r="C15" s="10"/>
      <c r="D15" s="10"/>
      <c r="E15" s="11"/>
      <c r="G15" s="10"/>
      <c r="I15" s="11"/>
    </row>
    <row r="16" spans="1:10" ht="12.75">
      <c r="A16" s="1" t="s">
        <v>16</v>
      </c>
      <c r="C16" s="10">
        <f>442-57+9</f>
        <v>394</v>
      </c>
      <c r="D16" s="10"/>
      <c r="E16" s="11">
        <f>73+48</f>
        <v>121</v>
      </c>
      <c r="G16" s="10">
        <v>0</v>
      </c>
      <c r="I16" s="11">
        <f>C16-E16+G16</f>
        <v>273</v>
      </c>
      <c r="J16" s="33"/>
    </row>
    <row r="17" spans="3:9" ht="12.75">
      <c r="C17" s="10"/>
      <c r="D17" s="10"/>
      <c r="E17" s="11"/>
      <c r="G17" s="10"/>
      <c r="I17" s="11"/>
    </row>
    <row r="18" spans="1:9" ht="12.75">
      <c r="A18" s="1" t="s">
        <v>17</v>
      </c>
      <c r="C18" s="10">
        <f>-607-1162-5-4680-1+422+57+2-9</f>
        <v>-5983</v>
      </c>
      <c r="D18" s="10"/>
      <c r="E18" s="11">
        <f>-2381-674-384-4</f>
        <v>-3443</v>
      </c>
      <c r="G18" s="10">
        <v>0</v>
      </c>
      <c r="I18" s="11">
        <f>C18-E18+G18</f>
        <v>-2540</v>
      </c>
    </row>
    <row r="19" spans="3:9" ht="12.75">
      <c r="C19" s="12"/>
      <c r="D19" s="10"/>
      <c r="E19" s="13"/>
      <c r="G19" s="12"/>
      <c r="I19" s="13"/>
    </row>
    <row r="20" spans="1:9" ht="12.75">
      <c r="A20" s="1" t="s">
        <v>18</v>
      </c>
      <c r="C20" s="10">
        <f>SUM(C14:C19)</f>
        <v>3304</v>
      </c>
      <c r="D20" s="10"/>
      <c r="E20" s="10">
        <f>SUM(E14:E19)</f>
        <v>1405</v>
      </c>
      <c r="G20" s="10">
        <f>SUM(G14:G19)</f>
        <v>0</v>
      </c>
      <c r="I20" s="10">
        <f>SUM(I14:I19)</f>
        <v>1899</v>
      </c>
    </row>
    <row r="21" spans="3:9" ht="12.75">
      <c r="C21" s="10"/>
      <c r="D21" s="10"/>
      <c r="E21" s="11"/>
      <c r="G21" s="10"/>
      <c r="I21" s="11"/>
    </row>
    <row r="22" spans="1:9" ht="12.75">
      <c r="A22" s="1" t="s">
        <v>19</v>
      </c>
      <c r="C22" s="10">
        <v>-39</v>
      </c>
      <c r="D22" s="10"/>
      <c r="E22" s="11">
        <v>-16</v>
      </c>
      <c r="G22" s="10">
        <v>0</v>
      </c>
      <c r="I22" s="11">
        <f>C22-E22+G22</f>
        <v>-23</v>
      </c>
    </row>
    <row r="23" spans="3:9" ht="12.75">
      <c r="C23" s="12"/>
      <c r="D23" s="10"/>
      <c r="E23" s="13"/>
      <c r="G23" s="12"/>
      <c r="I23" s="13"/>
    </row>
    <row r="24" spans="1:10" ht="12.75">
      <c r="A24" s="1" t="s">
        <v>20</v>
      </c>
      <c r="C24" s="10">
        <f>SUM(C20:C23)</f>
        <v>3265</v>
      </c>
      <c r="D24" s="10"/>
      <c r="E24" s="10">
        <f>SUM(E20:E23)</f>
        <v>1389</v>
      </c>
      <c r="G24" s="10">
        <f>SUM(G20:G23)</f>
        <v>0</v>
      </c>
      <c r="I24" s="10">
        <f>SUM(I20:I23)</f>
        <v>1876</v>
      </c>
      <c r="J24" s="14"/>
    </row>
    <row r="25" spans="3:10" ht="12.75">
      <c r="C25" s="10"/>
      <c r="D25" s="10"/>
      <c r="E25" s="11"/>
      <c r="G25" s="10"/>
      <c r="I25" s="11"/>
      <c r="J25" s="14"/>
    </row>
    <row r="26" spans="1:10" ht="12.75">
      <c r="A26" s="1" t="s">
        <v>21</v>
      </c>
      <c r="C26" s="10">
        <v>0</v>
      </c>
      <c r="D26" s="10"/>
      <c r="E26" s="11">
        <v>0</v>
      </c>
      <c r="G26" s="10">
        <v>4945</v>
      </c>
      <c r="I26" s="11">
        <f>C26-E26+G26</f>
        <v>4945</v>
      </c>
      <c r="J26" s="14"/>
    </row>
    <row r="27" spans="1:10" ht="12.75">
      <c r="A27" s="1" t="s">
        <v>22</v>
      </c>
      <c r="C27" s="12"/>
      <c r="D27" s="10"/>
      <c r="E27" s="12"/>
      <c r="G27" s="12"/>
      <c r="I27" s="12"/>
      <c r="J27" s="14"/>
    </row>
    <row r="28" spans="1:10" ht="12.75">
      <c r="A28" s="1" t="s">
        <v>23</v>
      </c>
      <c r="C28" s="10">
        <f>SUM(C24:C27)</f>
        <v>3265</v>
      </c>
      <c r="D28" s="10"/>
      <c r="E28" s="10">
        <f>SUM(E24:E27)</f>
        <v>1389</v>
      </c>
      <c r="G28" s="10">
        <f>SUM(G24:G27)</f>
        <v>4945</v>
      </c>
      <c r="I28" s="10">
        <f>SUM(I24:I27)</f>
        <v>6821</v>
      </c>
      <c r="J28" s="14"/>
    </row>
    <row r="29" spans="3:9" ht="12.75">
      <c r="C29" s="10"/>
      <c r="D29" s="10"/>
      <c r="E29" s="11"/>
      <c r="G29" s="10"/>
      <c r="I29" s="11"/>
    </row>
    <row r="30" spans="1:9" ht="12.75">
      <c r="A30" s="1" t="s">
        <v>24</v>
      </c>
      <c r="C30" s="10">
        <v>-7</v>
      </c>
      <c r="D30" s="10"/>
      <c r="E30" s="11">
        <v>-7</v>
      </c>
      <c r="G30" s="10">
        <v>0</v>
      </c>
      <c r="I30" s="11">
        <f>C30-E30+G30</f>
        <v>0</v>
      </c>
    </row>
    <row r="31" spans="3:9" ht="12.75">
      <c r="C31" s="10"/>
      <c r="D31" s="10"/>
      <c r="E31" s="13"/>
      <c r="G31" s="12"/>
      <c r="I31" s="13"/>
    </row>
    <row r="32" spans="1:9" ht="12.75">
      <c r="A32" s="1" t="s">
        <v>25</v>
      </c>
      <c r="C32" s="15">
        <f>SUM(C28:C31)</f>
        <v>3258</v>
      </c>
      <c r="D32" s="10"/>
      <c r="E32" s="15">
        <f>SUM(E28:E31)</f>
        <v>1382</v>
      </c>
      <c r="G32" s="15">
        <f>SUM(G28:G31)</f>
        <v>4945</v>
      </c>
      <c r="I32" s="15">
        <f>SUM(I28:I31)</f>
        <v>6821</v>
      </c>
    </row>
    <row r="33" spans="3:9" ht="12.75">
      <c r="C33" s="33"/>
      <c r="E33" s="17"/>
      <c r="I33" s="17"/>
    </row>
    <row r="35" spans="1:11" ht="12.75">
      <c r="A35" s="152" t="s">
        <v>33</v>
      </c>
      <c r="B35" s="152"/>
      <c r="C35" s="152"/>
      <c r="D35" s="152"/>
      <c r="E35" s="152"/>
      <c r="F35" s="152"/>
      <c r="G35" s="152"/>
      <c r="H35" s="152"/>
      <c r="I35" s="152"/>
      <c r="J35" s="58"/>
      <c r="K35" s="58"/>
    </row>
    <row r="36" spans="1:11" ht="12.75">
      <c r="A36" s="152"/>
      <c r="B36" s="152"/>
      <c r="C36" s="152"/>
      <c r="D36" s="152"/>
      <c r="E36" s="152"/>
      <c r="F36" s="152"/>
      <c r="G36" s="152"/>
      <c r="H36" s="152"/>
      <c r="I36" s="152"/>
      <c r="J36" s="58"/>
      <c r="K36" s="58"/>
    </row>
  </sheetData>
  <mergeCells count="8">
    <mergeCell ref="A1:I1"/>
    <mergeCell ref="A2:I2"/>
    <mergeCell ref="A3:I3"/>
    <mergeCell ref="A4:I4"/>
    <mergeCell ref="A5:I5"/>
    <mergeCell ref="A6:I6"/>
    <mergeCell ref="A7:I7"/>
    <mergeCell ref="A35:I36"/>
  </mergeCells>
  <printOptions/>
  <pageMargins left="0.7479166666666667" right="0.5" top="0.5" bottom="0.5" header="0.22013888888888888" footer="0.5118055555555556"/>
  <pageSetup fitToHeight="1" fitToWidth="1" horizontalDpi="300" verticalDpi="300" orientation="portrait" paperSize="9" scale="96" r:id="rId1"/>
  <headerFooter alignWithMargins="0">
    <oddHeader>&amp;R&amp;"Arial,Bold"Appendix I</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F1"/>
    </sheetView>
  </sheetViews>
  <sheetFormatPr defaultColWidth="9.140625" defaultRowHeight="12.75"/>
  <cols>
    <col min="1" max="2" width="3.28125" style="1" customWidth="1"/>
    <col min="3" max="3" width="43.57421875" style="1" customWidth="1"/>
    <col min="4" max="4" width="15.7109375" style="1" customWidth="1"/>
    <col min="5" max="5" width="1.7109375" style="1" customWidth="1"/>
    <col min="6" max="6" width="15.7109375" style="1" customWidth="1"/>
    <col min="7" max="7" width="9.140625" style="1" customWidth="1"/>
    <col min="8" max="8" width="11.140625" style="1" customWidth="1"/>
    <col min="9" max="16384" width="9.140625" style="1" customWidth="1"/>
  </cols>
  <sheetData>
    <row r="1" spans="1:6" ht="19.5" customHeight="1">
      <c r="A1" s="157" t="s">
        <v>0</v>
      </c>
      <c r="B1" s="157"/>
      <c r="C1" s="157"/>
      <c r="D1" s="157"/>
      <c r="E1" s="157"/>
      <c r="F1" s="157"/>
    </row>
    <row r="2" spans="1:6" s="3" customFormat="1" ht="15" customHeight="1">
      <c r="A2" s="158" t="s">
        <v>1</v>
      </c>
      <c r="B2" s="158"/>
      <c r="C2" s="158"/>
      <c r="D2" s="158"/>
      <c r="E2" s="158"/>
      <c r="F2" s="158"/>
    </row>
    <row r="3" spans="1:6" s="3" customFormat="1" ht="15" customHeight="1">
      <c r="A3" s="158" t="s">
        <v>2</v>
      </c>
      <c r="B3" s="158"/>
      <c r="C3" s="158"/>
      <c r="D3" s="158"/>
      <c r="E3" s="158"/>
      <c r="F3" s="158"/>
    </row>
    <row r="4" spans="1:6" s="3" customFormat="1" ht="15" customHeight="1">
      <c r="A4" s="158" t="s">
        <v>3</v>
      </c>
      <c r="B4" s="158"/>
      <c r="C4" s="158"/>
      <c r="D4" s="158"/>
      <c r="E4" s="158"/>
      <c r="F4" s="158"/>
    </row>
    <row r="5" spans="1:6" ht="19.5" customHeight="1">
      <c r="A5" s="153" t="s">
        <v>4</v>
      </c>
      <c r="B5" s="153"/>
      <c r="C5" s="153"/>
      <c r="D5" s="153"/>
      <c r="E5" s="153"/>
      <c r="F5" s="153"/>
    </row>
    <row r="6" spans="1:6" ht="19.5" customHeight="1">
      <c r="A6" s="154" t="s">
        <v>43</v>
      </c>
      <c r="B6" s="154"/>
      <c r="C6" s="154"/>
      <c r="D6" s="154"/>
      <c r="E6" s="154"/>
      <c r="F6" s="154"/>
    </row>
    <row r="7" spans="1:6" ht="20.25" customHeight="1">
      <c r="A7" s="34"/>
      <c r="B7" s="34"/>
      <c r="C7" s="34"/>
      <c r="D7" s="35" t="s">
        <v>44</v>
      </c>
      <c r="E7" s="34"/>
      <c r="F7" s="35" t="s">
        <v>45</v>
      </c>
    </row>
    <row r="8" spans="1:6" ht="51">
      <c r="A8" s="5"/>
      <c r="B8" s="6"/>
      <c r="C8" s="6"/>
      <c r="D8" s="8" t="s">
        <v>46</v>
      </c>
      <c r="E8" s="30"/>
      <c r="F8" s="8" t="s">
        <v>47</v>
      </c>
    </row>
    <row r="9" spans="1:6" ht="15" customHeight="1">
      <c r="A9" s="5"/>
      <c r="B9" s="6"/>
      <c r="C9" s="6"/>
      <c r="D9" s="9">
        <v>38625</v>
      </c>
      <c r="F9" s="9">
        <v>38352</v>
      </c>
    </row>
    <row r="10" spans="1:6" ht="15" customHeight="1">
      <c r="A10" s="5"/>
      <c r="B10" s="6"/>
      <c r="C10" s="6"/>
      <c r="D10" s="7" t="s">
        <v>13</v>
      </c>
      <c r="F10" s="7" t="s">
        <v>13</v>
      </c>
    </row>
    <row r="11" spans="1:7" ht="15" customHeight="1">
      <c r="A11" s="5" t="s">
        <v>48</v>
      </c>
      <c r="B11" s="6" t="s">
        <v>49</v>
      </c>
      <c r="C11" s="6"/>
      <c r="D11" s="36">
        <v>6658</v>
      </c>
      <c r="F11" s="37">
        <v>0</v>
      </c>
      <c r="G11" s="38"/>
    </row>
    <row r="12" spans="1:6" ht="15" customHeight="1">
      <c r="A12" s="5"/>
      <c r="B12" s="6"/>
      <c r="C12" s="6"/>
      <c r="D12" s="36"/>
      <c r="F12" s="36"/>
    </row>
    <row r="13" spans="1:6" ht="15" customHeight="1">
      <c r="A13" s="5" t="s">
        <v>48</v>
      </c>
      <c r="B13" s="6" t="s">
        <v>50</v>
      </c>
      <c r="C13" s="6"/>
      <c r="D13" s="39"/>
      <c r="F13" s="39"/>
    </row>
    <row r="14" spans="1:6" ht="15" customHeight="1">
      <c r="A14" s="5"/>
      <c r="B14" s="6"/>
      <c r="C14" s="40" t="s">
        <v>51</v>
      </c>
      <c r="D14" s="41">
        <v>2009</v>
      </c>
      <c r="F14" s="41">
        <v>0</v>
      </c>
    </row>
    <row r="15" spans="1:6" ht="15" customHeight="1">
      <c r="A15" s="5"/>
      <c r="B15" s="6"/>
      <c r="C15" s="42" t="s">
        <v>52</v>
      </c>
      <c r="D15" s="43">
        <f>3345+211</f>
        <v>3556</v>
      </c>
      <c r="F15" s="43">
        <v>0</v>
      </c>
    </row>
    <row r="16" spans="1:8" ht="15" customHeight="1">
      <c r="A16" s="5"/>
      <c r="B16" s="6"/>
      <c r="C16" s="42" t="s">
        <v>53</v>
      </c>
      <c r="D16" s="43">
        <v>66</v>
      </c>
      <c r="F16" s="43">
        <v>0</v>
      </c>
      <c r="G16" s="38"/>
      <c r="H16" s="14"/>
    </row>
    <row r="17" spans="1:8" ht="15" customHeight="1">
      <c r="A17" s="5"/>
      <c r="B17" s="6"/>
      <c r="C17" s="42" t="s">
        <v>54</v>
      </c>
      <c r="D17" s="43">
        <f>12340+1707</f>
        <v>14047</v>
      </c>
      <c r="F17" s="43">
        <v>0</v>
      </c>
      <c r="H17" s="14"/>
    </row>
    <row r="18" spans="1:6" ht="15" customHeight="1">
      <c r="A18" s="5"/>
      <c r="B18" s="6"/>
      <c r="C18" s="6"/>
      <c r="D18" s="44"/>
      <c r="F18" s="44"/>
    </row>
    <row r="19" spans="1:6" ht="15" customHeight="1">
      <c r="A19" s="5"/>
      <c r="B19" s="6"/>
      <c r="C19" s="45"/>
      <c r="D19" s="46">
        <f>SUM(D14:D18)</f>
        <v>19678</v>
      </c>
      <c r="F19" s="46">
        <f>SUM(F14:F18)</f>
        <v>0</v>
      </c>
    </row>
    <row r="20" spans="1:6" ht="15" customHeight="1">
      <c r="A20" s="5" t="s">
        <v>48</v>
      </c>
      <c r="B20" s="6" t="s">
        <v>55</v>
      </c>
      <c r="C20" s="6"/>
      <c r="D20" s="41"/>
      <c r="F20" s="41"/>
    </row>
    <row r="21" spans="1:6" ht="15" customHeight="1">
      <c r="A21" s="5"/>
      <c r="B21" s="6"/>
      <c r="C21" s="6" t="s">
        <v>56</v>
      </c>
      <c r="D21" s="47">
        <f>440+14</f>
        <v>454</v>
      </c>
      <c r="F21" s="43">
        <v>4</v>
      </c>
    </row>
    <row r="22" spans="1:6" ht="15" customHeight="1">
      <c r="A22" s="5"/>
      <c r="B22" s="6"/>
      <c r="C22" s="6" t="s">
        <v>57</v>
      </c>
      <c r="D22" s="43">
        <f>110+478</f>
        <v>588</v>
      </c>
      <c r="F22" s="43">
        <v>0</v>
      </c>
    </row>
    <row r="23" spans="1:6" ht="15" customHeight="1">
      <c r="A23" s="5"/>
      <c r="B23" s="6"/>
      <c r="C23" s="6"/>
      <c r="D23" s="43"/>
      <c r="F23" s="43"/>
    </row>
    <row r="24" spans="1:6" ht="15" customHeight="1">
      <c r="A24" s="5"/>
      <c r="B24" s="6"/>
      <c r="C24" s="45" t="s">
        <v>48</v>
      </c>
      <c r="D24" s="46">
        <f>SUM(D21:D23)</f>
        <v>1042</v>
      </c>
      <c r="F24" s="46">
        <f>SUM(F21:F23)</f>
        <v>4</v>
      </c>
    </row>
    <row r="25" spans="1:6" ht="15" customHeight="1">
      <c r="A25" s="5"/>
      <c r="B25" s="6"/>
      <c r="C25" s="48"/>
      <c r="D25" s="36"/>
      <c r="F25" s="36"/>
    </row>
    <row r="26" spans="1:6" ht="15" customHeight="1">
      <c r="A26" s="5" t="s">
        <v>48</v>
      </c>
      <c r="B26" s="6" t="s">
        <v>58</v>
      </c>
      <c r="C26" s="6"/>
      <c r="D26" s="36">
        <f>+D19-D24</f>
        <v>18636</v>
      </c>
      <c r="F26" s="36">
        <f>+F19-F24</f>
        <v>-4</v>
      </c>
    </row>
    <row r="27" spans="1:6" ht="15" customHeight="1">
      <c r="A27" s="5"/>
      <c r="B27" s="6"/>
      <c r="C27" s="6"/>
      <c r="D27" s="36"/>
      <c r="F27" s="36"/>
    </row>
    <row r="28" spans="1:8" ht="15" customHeight="1">
      <c r="A28" s="5"/>
      <c r="B28" s="6"/>
      <c r="C28" s="6"/>
      <c r="D28" s="49">
        <f>+D26+D11</f>
        <v>25294</v>
      </c>
      <c r="F28" s="49">
        <f>SUM(F11:F11)+F26</f>
        <v>-4</v>
      </c>
      <c r="H28" s="38"/>
    </row>
    <row r="29" spans="1:6" ht="15" customHeight="1">
      <c r="A29" s="5"/>
      <c r="B29" s="6"/>
      <c r="C29" s="6"/>
      <c r="D29" s="36"/>
      <c r="F29" s="36"/>
    </row>
    <row r="30" spans="1:6" ht="15" customHeight="1">
      <c r="A30" s="5" t="s">
        <v>48</v>
      </c>
      <c r="B30" s="6" t="s">
        <v>59</v>
      </c>
      <c r="C30" s="6"/>
      <c r="D30" s="36"/>
      <c r="E30" s="2"/>
      <c r="F30" s="36"/>
    </row>
    <row r="31" spans="1:6" ht="15" customHeight="1">
      <c r="A31" s="5"/>
      <c r="B31" s="6"/>
      <c r="C31" s="6" t="s">
        <v>60</v>
      </c>
      <c r="D31" s="36">
        <v>15500</v>
      </c>
      <c r="E31" s="2"/>
      <c r="F31" s="50" t="s">
        <v>61</v>
      </c>
    </row>
    <row r="32" spans="1:6" ht="15" customHeight="1">
      <c r="A32" s="5"/>
      <c r="B32" s="6"/>
      <c r="C32" s="6" t="s">
        <v>62</v>
      </c>
      <c r="D32" s="36">
        <v>1268</v>
      </c>
      <c r="E32" s="2"/>
      <c r="F32" s="36">
        <v>0</v>
      </c>
    </row>
    <row r="33" spans="1:6" ht="15" customHeight="1">
      <c r="A33" s="5"/>
      <c r="B33" s="6"/>
      <c r="C33" s="6" t="s">
        <v>63</v>
      </c>
      <c r="D33" s="39">
        <v>6817</v>
      </c>
      <c r="E33" s="2"/>
      <c r="F33" s="39">
        <v>-4</v>
      </c>
    </row>
    <row r="34" spans="1:6" ht="15" customHeight="1">
      <c r="A34" s="5"/>
      <c r="B34" s="45" t="s">
        <v>64</v>
      </c>
      <c r="C34" s="6"/>
      <c r="D34" s="36">
        <f>SUM(D31:D33)</f>
        <v>23585</v>
      </c>
      <c r="E34" s="2"/>
      <c r="F34" s="36">
        <f>SUM(F31:F33)</f>
        <v>-4</v>
      </c>
    </row>
    <row r="35" spans="1:6" ht="15" customHeight="1">
      <c r="A35" s="5"/>
      <c r="B35" s="45"/>
      <c r="C35" s="6"/>
      <c r="D35" s="36"/>
      <c r="F35" s="36"/>
    </row>
    <row r="36" spans="1:6" ht="15" customHeight="1">
      <c r="A36" s="5"/>
      <c r="B36" s="6" t="s">
        <v>65</v>
      </c>
      <c r="C36" s="6"/>
      <c r="D36" s="51"/>
      <c r="E36" s="2"/>
      <c r="F36" s="36"/>
    </row>
    <row r="37" spans="1:6" ht="15" customHeight="1">
      <c r="A37" s="5"/>
      <c r="C37" s="6" t="s">
        <v>57</v>
      </c>
      <c r="D37" s="36">
        <f>292+1417</f>
        <v>1709</v>
      </c>
      <c r="E37" s="2"/>
      <c r="F37" s="36">
        <v>0</v>
      </c>
    </row>
    <row r="38" spans="1:6" ht="15" customHeight="1">
      <c r="A38" s="5"/>
      <c r="B38" s="6"/>
      <c r="C38" s="6"/>
      <c r="D38" s="36"/>
      <c r="F38" s="36"/>
    </row>
    <row r="39" spans="1:8" ht="15" customHeight="1">
      <c r="A39" s="5"/>
      <c r="B39" s="6"/>
      <c r="C39" s="6"/>
      <c r="D39" s="49">
        <f>SUM(D34:D38)</f>
        <v>25294</v>
      </c>
      <c r="F39" s="49">
        <f>SUM(F34:F38)</f>
        <v>-4</v>
      </c>
      <c r="G39" s="38"/>
      <c r="H39" s="38"/>
    </row>
    <row r="40" spans="1:6" ht="15" customHeight="1">
      <c r="A40" s="5"/>
      <c r="B40" s="6"/>
      <c r="C40" s="6"/>
      <c r="D40" s="51"/>
      <c r="F40" s="52"/>
    </row>
    <row r="41" spans="1:6" ht="15" customHeight="1">
      <c r="A41" s="5"/>
      <c r="B41" s="6" t="s">
        <v>66</v>
      </c>
      <c r="C41" s="6"/>
      <c r="D41" s="53">
        <f>+D34/(D31*10)*100</f>
        <v>15.216129032258063</v>
      </c>
      <c r="F41" s="54">
        <f>-4000/200*100</f>
        <v>-2000</v>
      </c>
    </row>
    <row r="42" spans="1:6" ht="15" customHeight="1">
      <c r="A42" s="5"/>
      <c r="B42" s="6"/>
      <c r="C42" s="6"/>
      <c r="D42" s="55"/>
      <c r="F42" s="55"/>
    </row>
    <row r="43" spans="1:3" ht="12" customHeight="1">
      <c r="A43" s="5"/>
      <c r="B43" s="56"/>
      <c r="C43" s="56"/>
    </row>
    <row r="44" spans="2:6" ht="12.75">
      <c r="B44" s="1" t="s">
        <v>67</v>
      </c>
      <c r="C44" s="57"/>
      <c r="D44" s="57"/>
      <c r="F44" s="57"/>
    </row>
    <row r="46" spans="1:6" ht="12.75" customHeight="1">
      <c r="A46" s="152" t="s">
        <v>68</v>
      </c>
      <c r="B46" s="152"/>
      <c r="C46" s="152"/>
      <c r="D46" s="152"/>
      <c r="E46" s="152"/>
      <c r="F46" s="152"/>
    </row>
    <row r="47" spans="1:6" ht="12.75">
      <c r="A47" s="152"/>
      <c r="B47" s="152"/>
      <c r="C47" s="152"/>
      <c r="D47" s="152"/>
      <c r="E47" s="152"/>
      <c r="F47" s="152"/>
    </row>
  </sheetData>
  <mergeCells count="7">
    <mergeCell ref="A5:F5"/>
    <mergeCell ref="A6:F6"/>
    <mergeCell ref="A46:F47"/>
    <mergeCell ref="A1:F1"/>
    <mergeCell ref="A2:F2"/>
    <mergeCell ref="A3:F3"/>
    <mergeCell ref="A4:F4"/>
  </mergeCells>
  <printOptions horizontalCentered="1"/>
  <pageMargins left="0.7479166666666667" right="0.5" top="0.5" bottom="0.5" header="0.5118055555555556" footer="0.5118055555555556"/>
  <pageSetup fitToHeight="1" fitToWidth="1" horizontalDpi="300" verticalDpi="300"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workbookViewId="0" topLeftCell="A1">
      <selection activeCell="A1" sqref="A1:H1"/>
    </sheetView>
  </sheetViews>
  <sheetFormatPr defaultColWidth="9.140625" defaultRowHeight="12.75"/>
  <cols>
    <col min="1" max="3" width="3.28125" style="1" customWidth="1"/>
    <col min="4" max="4" width="28.28125" style="1" customWidth="1"/>
    <col min="5" max="8" width="13.7109375" style="1" customWidth="1"/>
    <col min="9" max="9" width="9.8515625" style="1" customWidth="1"/>
    <col min="10" max="16384" width="9.140625" style="1" customWidth="1"/>
  </cols>
  <sheetData>
    <row r="1" spans="1:8" ht="19.5" customHeight="1">
      <c r="A1" s="157" t="str">
        <f>+'Con PL'!A1:K1</f>
        <v>ViTrox Corporation Berhad</v>
      </c>
      <c r="B1" s="157"/>
      <c r="C1" s="157"/>
      <c r="D1" s="157"/>
      <c r="E1" s="157"/>
      <c r="F1" s="157"/>
      <c r="G1" s="157"/>
      <c r="H1" s="157"/>
    </row>
    <row r="2" spans="1:8" s="3" customFormat="1" ht="15" customHeight="1">
      <c r="A2" s="158" t="s">
        <v>1</v>
      </c>
      <c r="B2" s="158"/>
      <c r="C2" s="158"/>
      <c r="D2" s="158"/>
      <c r="E2" s="158"/>
      <c r="F2" s="158"/>
      <c r="G2" s="158"/>
      <c r="H2" s="158"/>
    </row>
    <row r="3" spans="1:8" s="3" customFormat="1" ht="15" customHeight="1">
      <c r="A3" s="158" t="s">
        <v>2</v>
      </c>
      <c r="B3" s="158"/>
      <c r="C3" s="158"/>
      <c r="D3" s="158"/>
      <c r="E3" s="158"/>
      <c r="F3" s="158"/>
      <c r="G3" s="158"/>
      <c r="H3" s="158"/>
    </row>
    <row r="4" spans="1:8" s="3" customFormat="1" ht="15" customHeight="1">
      <c r="A4" s="158" t="s">
        <v>3</v>
      </c>
      <c r="B4" s="158"/>
      <c r="C4" s="158"/>
      <c r="D4" s="158"/>
      <c r="E4" s="158"/>
      <c r="F4" s="158"/>
      <c r="G4" s="158"/>
      <c r="H4" s="158"/>
    </row>
    <row r="5" spans="1:8" ht="19.5" customHeight="1">
      <c r="A5" s="153" t="str">
        <f>+'Con PL'!A5:K5</f>
        <v>Quarterly report on results for the 3rd quarter ended 30 September 2005</v>
      </c>
      <c r="B5" s="153"/>
      <c r="C5" s="153"/>
      <c r="D5" s="153"/>
      <c r="E5" s="153"/>
      <c r="F5" s="153"/>
      <c r="G5" s="153"/>
      <c r="H5" s="153"/>
    </row>
    <row r="6" spans="1:8" ht="19.5" customHeight="1">
      <c r="A6" s="154" t="s">
        <v>69</v>
      </c>
      <c r="B6" s="154"/>
      <c r="C6" s="154"/>
      <c r="D6" s="154"/>
      <c r="E6" s="154"/>
      <c r="F6" s="154"/>
      <c r="G6" s="154"/>
      <c r="H6" s="154"/>
    </row>
    <row r="7" spans="1:8" ht="20.25" customHeight="1">
      <c r="A7" s="155" t="s">
        <v>6</v>
      </c>
      <c r="B7" s="155"/>
      <c r="C7" s="155"/>
      <c r="D7" s="155"/>
      <c r="E7" s="155"/>
      <c r="F7" s="155"/>
      <c r="G7" s="155"/>
      <c r="H7" s="155"/>
    </row>
    <row r="8" spans="1:7" s="58" customFormat="1" ht="12.75">
      <c r="A8" s="5"/>
      <c r="B8" s="5"/>
      <c r="C8" s="6"/>
      <c r="D8" s="6"/>
      <c r="G8" s="7" t="s">
        <v>70</v>
      </c>
    </row>
    <row r="9" spans="1:8" s="58" customFormat="1" ht="12.75">
      <c r="A9" s="5"/>
      <c r="B9" s="5"/>
      <c r="C9" s="6"/>
      <c r="D9" s="6"/>
      <c r="E9" s="7"/>
      <c r="F9" s="7"/>
      <c r="G9" s="7" t="s">
        <v>71</v>
      </c>
      <c r="H9" s="7"/>
    </row>
    <row r="10" spans="1:8" s="58" customFormat="1" ht="12.75">
      <c r="A10" s="5"/>
      <c r="B10" s="5"/>
      <c r="C10" s="6"/>
      <c r="D10" s="6"/>
      <c r="E10" s="7"/>
      <c r="F10" s="7" t="s">
        <v>72</v>
      </c>
      <c r="G10" s="7" t="s">
        <v>73</v>
      </c>
      <c r="H10" s="7"/>
    </row>
    <row r="11" spans="1:8" s="58" customFormat="1" ht="12.75">
      <c r="A11" s="5"/>
      <c r="B11" s="5"/>
      <c r="C11" s="6"/>
      <c r="D11" s="6"/>
      <c r="E11" s="7" t="s">
        <v>60</v>
      </c>
      <c r="F11" s="7" t="s">
        <v>74</v>
      </c>
      <c r="G11" s="7" t="s">
        <v>75</v>
      </c>
      <c r="H11" s="7" t="s">
        <v>76</v>
      </c>
    </row>
    <row r="12" spans="1:8" ht="15" customHeight="1">
      <c r="A12" s="5"/>
      <c r="B12" s="5"/>
      <c r="C12" s="6"/>
      <c r="D12" s="6"/>
      <c r="E12" s="7" t="s">
        <v>13</v>
      </c>
      <c r="F12" s="7" t="s">
        <v>13</v>
      </c>
      <c r="G12" s="7" t="s">
        <v>13</v>
      </c>
      <c r="H12" s="7" t="s">
        <v>13</v>
      </c>
    </row>
    <row r="13" ht="12.75">
      <c r="A13" s="30"/>
    </row>
    <row r="14" spans="1:8" ht="12.75">
      <c r="A14" s="1" t="s">
        <v>77</v>
      </c>
      <c r="E14" s="10">
        <v>0</v>
      </c>
      <c r="F14" s="33">
        <v>0</v>
      </c>
      <c r="G14" s="10">
        <v>-4</v>
      </c>
      <c r="H14" s="10">
        <f>SUM(E14:G14)</f>
        <v>-4</v>
      </c>
    </row>
    <row r="15" spans="5:8" ht="12.75">
      <c r="E15" s="10"/>
      <c r="F15" s="33"/>
      <c r="G15" s="10"/>
      <c r="H15" s="10"/>
    </row>
    <row r="16" spans="5:8" ht="12.75">
      <c r="E16" s="10"/>
      <c r="F16" s="33"/>
      <c r="G16" s="10"/>
      <c r="H16" s="10"/>
    </row>
    <row r="17" spans="1:8" ht="12.75">
      <c r="A17" s="1" t="s">
        <v>78</v>
      </c>
      <c r="E17" s="10"/>
      <c r="F17" s="33"/>
      <c r="G17" s="10"/>
      <c r="H17" s="10"/>
    </row>
    <row r="18" spans="1:8" ht="12.75">
      <c r="A18" s="1" t="s">
        <v>79</v>
      </c>
      <c r="E18" s="10">
        <v>7540</v>
      </c>
      <c r="F18" s="33">
        <v>2</v>
      </c>
      <c r="G18" s="10">
        <v>0</v>
      </c>
      <c r="H18" s="10">
        <f>SUM(E18:G18)</f>
        <v>7542</v>
      </c>
    </row>
    <row r="19" spans="1:8" ht="12.75">
      <c r="A19" s="1" t="s">
        <v>80</v>
      </c>
      <c r="E19" s="10">
        <v>1760</v>
      </c>
      <c r="F19" s="33">
        <v>8800</v>
      </c>
      <c r="G19" s="10">
        <v>0</v>
      </c>
      <c r="H19" s="10">
        <f>SUM(E19:G19)</f>
        <v>10560</v>
      </c>
    </row>
    <row r="20" spans="1:8" ht="12.75">
      <c r="A20" s="1" t="s">
        <v>81</v>
      </c>
      <c r="E20" s="10">
        <v>6200</v>
      </c>
      <c r="F20" s="33">
        <v>-6200</v>
      </c>
      <c r="G20" s="10">
        <v>0</v>
      </c>
      <c r="H20" s="10">
        <f>SUM(E20:G20)</f>
        <v>0</v>
      </c>
    </row>
    <row r="21" spans="5:8" ht="12.75">
      <c r="E21" s="10"/>
      <c r="F21" s="33"/>
      <c r="G21" s="10"/>
      <c r="H21" s="10"/>
    </row>
    <row r="22" spans="5:8" ht="12.75">
      <c r="E22" s="10"/>
      <c r="F22" s="33"/>
      <c r="G22" s="10"/>
      <c r="H22" s="10"/>
    </row>
    <row r="23" spans="1:8" ht="12.75">
      <c r="A23" s="1" t="s">
        <v>82</v>
      </c>
      <c r="E23" s="59">
        <v>0</v>
      </c>
      <c r="F23" s="60">
        <v>-1334</v>
      </c>
      <c r="G23" s="61">
        <v>0</v>
      </c>
      <c r="H23" s="62">
        <f>SUM(E23:G23)</f>
        <v>-1334</v>
      </c>
    </row>
    <row r="24" spans="5:8" ht="12.75">
      <c r="E24" s="63"/>
      <c r="F24" s="64"/>
      <c r="G24" s="12"/>
      <c r="H24" s="65"/>
    </row>
    <row r="25" spans="1:8" ht="12.75">
      <c r="A25" s="1" t="s">
        <v>83</v>
      </c>
      <c r="E25" s="10">
        <f>SUM(E23:E24)</f>
        <v>0</v>
      </c>
      <c r="F25" s="10">
        <f>SUM(F23:F24)</f>
        <v>-1334</v>
      </c>
      <c r="G25" s="10">
        <f>SUM(G23:G24)</f>
        <v>0</v>
      </c>
      <c r="H25" s="10">
        <f>SUM(H23:H24)</f>
        <v>-1334</v>
      </c>
    </row>
    <row r="26" spans="5:8" ht="12.75">
      <c r="E26" s="10"/>
      <c r="F26" s="33"/>
      <c r="G26" s="10"/>
      <c r="H26" s="10"/>
    </row>
    <row r="27" spans="5:8" ht="12.75">
      <c r="E27" s="10"/>
      <c r="F27" s="33"/>
      <c r="G27" s="10"/>
      <c r="H27" s="10"/>
    </row>
    <row r="28" spans="1:9" ht="12.75">
      <c r="A28" s="1" t="s">
        <v>25</v>
      </c>
      <c r="E28" s="10">
        <v>0</v>
      </c>
      <c r="F28" s="33">
        <v>0</v>
      </c>
      <c r="G28" s="10">
        <f>'Con PL'!I32</f>
        <v>6821</v>
      </c>
      <c r="H28" s="10">
        <f>SUM(E28:G28)</f>
        <v>6821</v>
      </c>
      <c r="I28" s="14"/>
    </row>
    <row r="29" spans="5:9" ht="12.75">
      <c r="E29" s="10"/>
      <c r="F29" s="33"/>
      <c r="G29" s="10"/>
      <c r="H29" s="10"/>
      <c r="I29" s="14"/>
    </row>
    <row r="30" spans="5:8" ht="12.75">
      <c r="E30" s="12"/>
      <c r="F30" s="64"/>
      <c r="G30" s="12"/>
      <c r="H30" s="12"/>
    </row>
    <row r="31" spans="1:8" ht="12.75">
      <c r="A31" s="1" t="s">
        <v>84</v>
      </c>
      <c r="E31" s="66">
        <f>SUM(E14:E30)-E25</f>
        <v>15500</v>
      </c>
      <c r="F31" s="66">
        <f>SUM(F14:F30)-F25</f>
        <v>1268</v>
      </c>
      <c r="G31" s="66">
        <f>SUM(G14:G30)-G25</f>
        <v>6817</v>
      </c>
      <c r="H31" s="66">
        <f>SUM(H14:H30)-H25</f>
        <v>23585</v>
      </c>
    </row>
    <row r="34" spans="1:11" ht="12.75">
      <c r="A34" s="152" t="s">
        <v>85</v>
      </c>
      <c r="B34" s="152"/>
      <c r="C34" s="152"/>
      <c r="D34" s="152"/>
      <c r="E34" s="152"/>
      <c r="F34" s="152"/>
      <c r="G34" s="152"/>
      <c r="H34" s="152"/>
      <c r="I34" s="131"/>
      <c r="J34" s="131"/>
      <c r="K34" s="131"/>
    </row>
    <row r="35" spans="1:11" ht="12.75">
      <c r="A35" s="152"/>
      <c r="B35" s="152"/>
      <c r="C35" s="152"/>
      <c r="D35" s="152"/>
      <c r="E35" s="152"/>
      <c r="F35" s="152"/>
      <c r="G35" s="152"/>
      <c r="H35" s="152"/>
      <c r="I35" s="131"/>
      <c r="J35" s="131"/>
      <c r="K35" s="131"/>
    </row>
    <row r="37" spans="1:8" ht="12.75">
      <c r="A37" s="152" t="s">
        <v>86</v>
      </c>
      <c r="B37" s="152"/>
      <c r="C37" s="152"/>
      <c r="D37" s="152"/>
      <c r="E37" s="152"/>
      <c r="F37" s="152"/>
      <c r="G37" s="152"/>
      <c r="H37" s="152"/>
    </row>
    <row r="38" spans="1:8" ht="12.75">
      <c r="A38" s="152"/>
      <c r="B38" s="152"/>
      <c r="C38" s="152"/>
      <c r="D38" s="152"/>
      <c r="E38" s="152"/>
      <c r="F38" s="152"/>
      <c r="G38" s="152"/>
      <c r="H38" s="152"/>
    </row>
  </sheetData>
  <mergeCells count="9">
    <mergeCell ref="A1:H1"/>
    <mergeCell ref="A2:H2"/>
    <mergeCell ref="A3:H3"/>
    <mergeCell ref="A4:H4"/>
    <mergeCell ref="A37:H38"/>
    <mergeCell ref="A5:H5"/>
    <mergeCell ref="A6:H6"/>
    <mergeCell ref="A7:H7"/>
    <mergeCell ref="A34:H35"/>
  </mergeCells>
  <printOptions/>
  <pageMargins left="0.7479166666666667" right="0.5" top="0.5" bottom="0.5" header="0.5118055555555556" footer="0.5118055555555556"/>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H53"/>
  <sheetViews>
    <sheetView workbookViewId="0" topLeftCell="A1">
      <selection activeCell="A1" sqref="A1:G1"/>
    </sheetView>
  </sheetViews>
  <sheetFormatPr defaultColWidth="9.140625" defaultRowHeight="12.75"/>
  <cols>
    <col min="1" max="2" width="3.28125" style="67" customWidth="1"/>
    <col min="3" max="3" width="48.57421875" style="67" customWidth="1"/>
    <col min="4" max="4" width="8.8515625" style="67" customWidth="1"/>
    <col min="5" max="5" width="15.7109375" style="151" customWidth="1"/>
    <col min="6" max="6" width="1.7109375" style="151" customWidth="1"/>
    <col min="7" max="7" width="17.7109375" style="67" customWidth="1"/>
    <col min="8" max="8" width="13.421875" style="68" customWidth="1"/>
    <col min="9" max="9" width="12.00390625" style="69" customWidth="1"/>
    <col min="10" max="10" width="9.140625" style="69" customWidth="1"/>
    <col min="11" max="11" width="11.140625" style="69" customWidth="1"/>
    <col min="12" max="12" width="9.8515625" style="68" customWidth="1"/>
    <col min="13" max="34" width="9.140625" style="68" customWidth="1"/>
    <col min="35" max="16384" width="9.140625" style="67" customWidth="1"/>
  </cols>
  <sheetData>
    <row r="1" spans="1:8" ht="19.5" customHeight="1">
      <c r="A1" s="157" t="str">
        <f>+'Con PL'!A1:K1</f>
        <v>ViTrox Corporation Berhad</v>
      </c>
      <c r="B1" s="157"/>
      <c r="C1" s="157"/>
      <c r="D1" s="157"/>
      <c r="E1" s="157"/>
      <c r="F1" s="157"/>
      <c r="G1" s="157"/>
      <c r="H1" s="70"/>
    </row>
    <row r="2" spans="1:13" ht="15" customHeight="1">
      <c r="A2" s="160" t="s">
        <v>1</v>
      </c>
      <c r="B2" s="160"/>
      <c r="C2" s="160"/>
      <c r="D2" s="160"/>
      <c r="E2" s="160"/>
      <c r="F2" s="160"/>
      <c r="G2" s="160"/>
      <c r="H2" s="71"/>
      <c r="I2" s="71"/>
      <c r="J2" s="71"/>
      <c r="K2" s="71"/>
      <c r="L2" s="71"/>
      <c r="M2" s="71"/>
    </row>
    <row r="3" spans="1:8" ht="15" customHeight="1">
      <c r="A3" s="158" t="s">
        <v>2</v>
      </c>
      <c r="B3" s="158"/>
      <c r="C3" s="158"/>
      <c r="D3" s="158"/>
      <c r="E3" s="158"/>
      <c r="F3" s="158"/>
      <c r="G3" s="158"/>
      <c r="H3" s="72"/>
    </row>
    <row r="4" spans="1:8" ht="15" customHeight="1">
      <c r="A4" s="158" t="s">
        <v>3</v>
      </c>
      <c r="B4" s="158"/>
      <c r="C4" s="158"/>
      <c r="D4" s="158"/>
      <c r="E4" s="158"/>
      <c r="F4" s="158"/>
      <c r="G4" s="158"/>
      <c r="H4" s="72"/>
    </row>
    <row r="5" spans="1:8" ht="19.5" customHeight="1">
      <c r="A5" s="153" t="str">
        <f>+'Con PL'!A5:K5</f>
        <v>Quarterly report on results for the 3rd quarter ended 30 September 2005</v>
      </c>
      <c r="B5" s="153"/>
      <c r="C5" s="153"/>
      <c r="D5" s="153"/>
      <c r="E5" s="153"/>
      <c r="F5" s="153"/>
      <c r="G5" s="153"/>
      <c r="H5" s="73"/>
    </row>
    <row r="6" spans="1:8" ht="19.5" customHeight="1">
      <c r="A6" s="159" t="s">
        <v>87</v>
      </c>
      <c r="B6" s="159"/>
      <c r="C6" s="159"/>
      <c r="D6" s="159"/>
      <c r="E6" s="159"/>
      <c r="F6" s="159"/>
      <c r="G6" s="159"/>
      <c r="H6" s="74"/>
    </row>
    <row r="7" spans="1:34" s="1" customFormat="1" ht="20.25" customHeight="1">
      <c r="A7" s="155" t="s">
        <v>6</v>
      </c>
      <c r="B7" s="155"/>
      <c r="C7" s="155"/>
      <c r="D7" s="155"/>
      <c r="E7" s="155"/>
      <c r="F7" s="155"/>
      <c r="G7" s="155"/>
      <c r="H7" s="34"/>
      <c r="I7" s="14"/>
      <c r="J7" s="14"/>
      <c r="K7" s="14"/>
      <c r="L7" s="2"/>
      <c r="M7" s="2"/>
      <c r="N7" s="2"/>
      <c r="O7" s="2"/>
      <c r="P7" s="2"/>
      <c r="Q7" s="2"/>
      <c r="R7" s="2"/>
      <c r="S7" s="2"/>
      <c r="T7" s="2"/>
      <c r="U7" s="2"/>
      <c r="V7" s="2"/>
      <c r="W7" s="2"/>
      <c r="X7" s="2"/>
      <c r="Y7" s="2"/>
      <c r="Z7" s="2"/>
      <c r="AA7" s="2"/>
      <c r="AB7" s="2"/>
      <c r="AC7" s="2"/>
      <c r="AD7" s="2"/>
      <c r="AE7" s="2"/>
      <c r="AF7" s="2"/>
      <c r="AG7" s="2"/>
      <c r="AH7" s="2"/>
    </row>
    <row r="8" spans="1:34" s="1" customFormat="1" ht="38.25">
      <c r="A8" s="4"/>
      <c r="B8" s="4"/>
      <c r="C8" s="4"/>
      <c r="D8" s="4"/>
      <c r="E8" s="8" t="s">
        <v>11</v>
      </c>
      <c r="F8" s="8"/>
      <c r="G8" s="8" t="s">
        <v>12</v>
      </c>
      <c r="H8" s="34"/>
      <c r="I8" s="14"/>
      <c r="J8" s="14"/>
      <c r="K8" s="14"/>
      <c r="L8" s="2"/>
      <c r="M8" s="2"/>
      <c r="N8" s="2"/>
      <c r="O8" s="2"/>
      <c r="P8" s="2"/>
      <c r="Q8" s="2"/>
      <c r="R8" s="2"/>
      <c r="S8" s="2"/>
      <c r="T8" s="2"/>
      <c r="U8" s="2"/>
      <c r="V8" s="2"/>
      <c r="W8" s="2"/>
      <c r="X8" s="2"/>
      <c r="Y8" s="2"/>
      <c r="Z8" s="2"/>
      <c r="AA8" s="2"/>
      <c r="AB8" s="2"/>
      <c r="AC8" s="2"/>
      <c r="AD8" s="2"/>
      <c r="AE8" s="2"/>
      <c r="AF8" s="2"/>
      <c r="AG8" s="2"/>
      <c r="AH8" s="2"/>
    </row>
    <row r="9" spans="1:34" s="1" customFormat="1" ht="15" customHeight="1">
      <c r="A9" s="5"/>
      <c r="B9" s="6"/>
      <c r="C9" s="6"/>
      <c r="D9" s="8"/>
      <c r="E9" s="75">
        <v>38625</v>
      </c>
      <c r="F9" s="75"/>
      <c r="G9" s="75">
        <v>38260</v>
      </c>
      <c r="H9" s="8"/>
      <c r="I9" s="76"/>
      <c r="J9" s="14"/>
      <c r="K9" s="76"/>
      <c r="L9" s="2"/>
      <c r="M9" s="2"/>
      <c r="N9" s="2"/>
      <c r="O9" s="2"/>
      <c r="P9" s="2"/>
      <c r="Q9" s="2"/>
      <c r="R9" s="2"/>
      <c r="S9" s="2"/>
      <c r="T9" s="2"/>
      <c r="U9" s="2"/>
      <c r="V9" s="2"/>
      <c r="W9" s="2"/>
      <c r="X9" s="2"/>
      <c r="Y9" s="2"/>
      <c r="Z9" s="2"/>
      <c r="AA9" s="2"/>
      <c r="AB9" s="2"/>
      <c r="AC9" s="2"/>
      <c r="AD9" s="2"/>
      <c r="AE9" s="2"/>
      <c r="AF9" s="2"/>
      <c r="AG9" s="2"/>
      <c r="AH9" s="2"/>
    </row>
    <row r="10" spans="1:34" s="1" customFormat="1" ht="15" customHeight="1">
      <c r="A10" s="5"/>
      <c r="B10" s="6"/>
      <c r="C10" s="6"/>
      <c r="D10" s="7"/>
      <c r="E10" s="77" t="s">
        <v>13</v>
      </c>
      <c r="F10" s="77"/>
      <c r="G10" s="7" t="s">
        <v>13</v>
      </c>
      <c r="H10" s="7"/>
      <c r="I10" s="14"/>
      <c r="J10" s="14"/>
      <c r="K10" s="14"/>
      <c r="L10" s="2"/>
      <c r="M10" s="2"/>
      <c r="N10" s="2"/>
      <c r="O10" s="2"/>
      <c r="P10" s="2"/>
      <c r="Q10" s="2"/>
      <c r="R10" s="2"/>
      <c r="S10" s="2"/>
      <c r="T10" s="2"/>
      <c r="U10" s="2"/>
      <c r="V10" s="2"/>
      <c r="W10" s="2"/>
      <c r="X10" s="2"/>
      <c r="Y10" s="2"/>
      <c r="Z10" s="2"/>
      <c r="AA10" s="2"/>
      <c r="AB10" s="2"/>
      <c r="AC10" s="2"/>
      <c r="AD10" s="2"/>
      <c r="AE10" s="2"/>
      <c r="AF10" s="2"/>
      <c r="AG10" s="2"/>
      <c r="AH10" s="2"/>
    </row>
    <row r="11" spans="1:34" s="1" customFormat="1" ht="15" customHeight="1">
      <c r="A11" s="78" t="s">
        <v>88</v>
      </c>
      <c r="B11" s="6"/>
      <c r="C11" s="6"/>
      <c r="D11" s="7"/>
      <c r="E11" s="79"/>
      <c r="F11" s="79"/>
      <c r="G11" s="7"/>
      <c r="H11" s="7"/>
      <c r="I11" s="14"/>
      <c r="J11" s="14"/>
      <c r="K11" s="14"/>
      <c r="L11" s="2"/>
      <c r="M11" s="2"/>
      <c r="N11" s="2"/>
      <c r="O11" s="2"/>
      <c r="P11" s="2"/>
      <c r="Q11" s="2"/>
      <c r="R11" s="2"/>
      <c r="S11" s="2"/>
      <c r="T11" s="2"/>
      <c r="U11" s="2"/>
      <c r="V11" s="2"/>
      <c r="W11" s="2"/>
      <c r="X11" s="2"/>
      <c r="Y11" s="2"/>
      <c r="Z11" s="2"/>
      <c r="AA11" s="2"/>
      <c r="AB11" s="2"/>
      <c r="AC11" s="2"/>
      <c r="AD11" s="2"/>
      <c r="AE11" s="2"/>
      <c r="AF11" s="2"/>
      <c r="AG11" s="2"/>
      <c r="AH11" s="2"/>
    </row>
    <row r="12" spans="1:34" s="1" customFormat="1" ht="15" customHeight="1">
      <c r="A12" s="80" t="s">
        <v>23</v>
      </c>
      <c r="B12" s="6"/>
      <c r="C12" s="6"/>
      <c r="D12" s="7"/>
      <c r="E12" s="79">
        <v>6821</v>
      </c>
      <c r="F12" s="79"/>
      <c r="G12" s="11" t="s">
        <v>15</v>
      </c>
      <c r="H12" s="81"/>
      <c r="I12" s="14"/>
      <c r="J12" s="14"/>
      <c r="K12" s="14"/>
      <c r="L12" s="2"/>
      <c r="M12" s="2"/>
      <c r="N12" s="2"/>
      <c r="O12" s="2"/>
      <c r="P12" s="2"/>
      <c r="Q12" s="2"/>
      <c r="R12" s="2"/>
      <c r="S12" s="2"/>
      <c r="T12" s="2"/>
      <c r="U12" s="2"/>
      <c r="V12" s="2"/>
      <c r="W12" s="2"/>
      <c r="X12" s="2"/>
      <c r="Y12" s="2"/>
      <c r="Z12" s="2"/>
      <c r="AA12" s="2"/>
      <c r="AB12" s="2"/>
      <c r="AC12" s="2"/>
      <c r="AD12" s="2"/>
      <c r="AE12" s="2"/>
      <c r="AF12" s="2"/>
      <c r="AG12" s="2"/>
      <c r="AH12" s="2"/>
    </row>
    <row r="13" spans="1:34" s="1" customFormat="1" ht="15" customHeight="1">
      <c r="A13" s="80"/>
      <c r="B13" s="6"/>
      <c r="C13" s="6"/>
      <c r="D13" s="7"/>
      <c r="E13" s="79"/>
      <c r="F13" s="79"/>
      <c r="G13" s="82"/>
      <c r="H13" s="79"/>
      <c r="I13" s="14"/>
      <c r="J13" s="14"/>
      <c r="K13" s="14"/>
      <c r="L13" s="2"/>
      <c r="M13" s="2"/>
      <c r="N13" s="2"/>
      <c r="O13" s="2"/>
      <c r="P13" s="2"/>
      <c r="Q13" s="2"/>
      <c r="R13" s="2"/>
      <c r="S13" s="2"/>
      <c r="T13" s="2"/>
      <c r="U13" s="2"/>
      <c r="V13" s="2"/>
      <c r="W13" s="2"/>
      <c r="X13" s="2"/>
      <c r="Y13" s="2"/>
      <c r="Z13" s="2"/>
      <c r="AA13" s="2"/>
      <c r="AB13" s="2"/>
      <c r="AC13" s="2"/>
      <c r="AD13" s="2"/>
      <c r="AE13" s="2"/>
      <c r="AF13" s="2"/>
      <c r="AG13" s="2"/>
      <c r="AH13" s="2"/>
    </row>
    <row r="14" spans="1:34" s="1" customFormat="1" ht="15" customHeight="1">
      <c r="A14" s="80" t="s">
        <v>89</v>
      </c>
      <c r="B14" s="6"/>
      <c r="C14" s="6"/>
      <c r="D14" s="7"/>
      <c r="E14" s="79"/>
      <c r="F14" s="79"/>
      <c r="G14" s="82"/>
      <c r="H14" s="79"/>
      <c r="I14" s="14"/>
      <c r="J14" s="14"/>
      <c r="K14" s="14"/>
      <c r="L14" s="2"/>
      <c r="M14" s="2"/>
      <c r="N14" s="2"/>
      <c r="O14" s="2"/>
      <c r="P14" s="2"/>
      <c r="Q14" s="2"/>
      <c r="R14" s="2"/>
      <c r="S14" s="2"/>
      <c r="T14" s="2"/>
      <c r="U14" s="2"/>
      <c r="V14" s="2"/>
      <c r="W14" s="2"/>
      <c r="X14" s="2"/>
      <c r="Y14" s="2"/>
      <c r="Z14" s="2"/>
      <c r="AA14" s="2"/>
      <c r="AB14" s="2"/>
      <c r="AC14" s="2"/>
      <c r="AD14" s="2"/>
      <c r="AE14" s="2"/>
      <c r="AF14" s="2"/>
      <c r="AG14" s="2"/>
      <c r="AH14" s="2"/>
    </row>
    <row r="15" spans="1:34" s="1" customFormat="1" ht="15" customHeight="1">
      <c r="A15" s="80"/>
      <c r="B15" s="6" t="s">
        <v>90</v>
      </c>
      <c r="C15" s="6"/>
      <c r="D15" s="7"/>
      <c r="E15" s="79">
        <v>168</v>
      </c>
      <c r="F15" s="79"/>
      <c r="G15" s="82" t="s">
        <v>15</v>
      </c>
      <c r="H15" s="79"/>
      <c r="I15" s="14"/>
      <c r="J15" s="14"/>
      <c r="K15" s="14"/>
      <c r="L15" s="2"/>
      <c r="M15" s="2"/>
      <c r="N15" s="2"/>
      <c r="O15" s="2"/>
      <c r="P15" s="2"/>
      <c r="Q15" s="2"/>
      <c r="R15" s="2"/>
      <c r="S15" s="2"/>
      <c r="T15" s="2"/>
      <c r="U15" s="2"/>
      <c r="V15" s="2"/>
      <c r="W15" s="2"/>
      <c r="X15" s="2"/>
      <c r="Y15" s="2"/>
      <c r="Z15" s="2"/>
      <c r="AA15" s="2"/>
      <c r="AB15" s="2"/>
      <c r="AC15" s="2"/>
      <c r="AD15" s="2"/>
      <c r="AE15" s="2"/>
      <c r="AF15" s="2"/>
      <c r="AG15" s="2"/>
      <c r="AH15" s="2"/>
    </row>
    <row r="16" spans="1:34" s="1" customFormat="1" ht="15" customHeight="1">
      <c r="A16" s="80"/>
      <c r="B16" s="6" t="s">
        <v>91</v>
      </c>
      <c r="C16" s="6"/>
      <c r="D16" s="7"/>
      <c r="E16" s="83">
        <f>-4945+23-55</f>
        <v>-4977</v>
      </c>
      <c r="F16" s="79"/>
      <c r="G16" s="84" t="s">
        <v>15</v>
      </c>
      <c r="H16" s="79"/>
      <c r="I16" s="14"/>
      <c r="J16" s="14"/>
      <c r="K16" s="14"/>
      <c r="L16" s="2"/>
      <c r="M16" s="2"/>
      <c r="N16" s="2"/>
      <c r="O16" s="2"/>
      <c r="P16" s="2"/>
      <c r="Q16" s="2"/>
      <c r="R16" s="2"/>
      <c r="S16" s="2"/>
      <c r="T16" s="2"/>
      <c r="U16" s="2"/>
      <c r="V16" s="2"/>
      <c r="W16" s="2"/>
      <c r="X16" s="2"/>
      <c r="Y16" s="2"/>
      <c r="Z16" s="2"/>
      <c r="AA16" s="2"/>
      <c r="AB16" s="2"/>
      <c r="AC16" s="2"/>
      <c r="AD16" s="2"/>
      <c r="AE16" s="2"/>
      <c r="AF16" s="2"/>
      <c r="AG16" s="2"/>
      <c r="AH16" s="2"/>
    </row>
    <row r="17" spans="1:34" s="1" customFormat="1" ht="15" customHeight="1">
      <c r="A17" s="80" t="s">
        <v>92</v>
      </c>
      <c r="B17" s="6"/>
      <c r="C17" s="6"/>
      <c r="D17" s="7"/>
      <c r="E17" s="79">
        <f>SUM(E12:E16)</f>
        <v>2012</v>
      </c>
      <c r="F17" s="79"/>
      <c r="G17" s="82" t="s">
        <v>15</v>
      </c>
      <c r="H17" s="79"/>
      <c r="I17" s="14"/>
      <c r="J17" s="14"/>
      <c r="K17" s="14"/>
      <c r="L17" s="2"/>
      <c r="M17" s="2"/>
      <c r="N17" s="2"/>
      <c r="O17" s="2"/>
      <c r="P17" s="2"/>
      <c r="Q17" s="2"/>
      <c r="R17" s="2"/>
      <c r="S17" s="2"/>
      <c r="T17" s="2"/>
      <c r="U17" s="2"/>
      <c r="V17" s="2"/>
      <c r="W17" s="2"/>
      <c r="X17" s="2"/>
      <c r="Y17" s="2"/>
      <c r="Z17" s="2"/>
      <c r="AA17" s="2"/>
      <c r="AB17" s="2"/>
      <c r="AC17" s="2"/>
      <c r="AD17" s="2"/>
      <c r="AE17" s="2"/>
      <c r="AF17" s="2"/>
      <c r="AG17" s="2"/>
      <c r="AH17" s="2"/>
    </row>
    <row r="18" spans="1:34" s="1" customFormat="1" ht="15" customHeight="1">
      <c r="A18" s="80" t="s">
        <v>93</v>
      </c>
      <c r="B18" s="6"/>
      <c r="C18" s="6"/>
      <c r="D18" s="7"/>
      <c r="E18" s="79"/>
      <c r="F18" s="79"/>
      <c r="G18" s="82"/>
      <c r="H18" s="79"/>
      <c r="I18" s="14"/>
      <c r="J18" s="14"/>
      <c r="K18" s="14"/>
      <c r="L18" s="2"/>
      <c r="M18" s="2"/>
      <c r="N18" s="2"/>
      <c r="O18" s="2"/>
      <c r="P18" s="2"/>
      <c r="Q18" s="2"/>
      <c r="R18" s="2"/>
      <c r="S18" s="2"/>
      <c r="T18" s="2"/>
      <c r="U18" s="2"/>
      <c r="V18" s="2"/>
      <c r="W18" s="2"/>
      <c r="X18" s="2"/>
      <c r="Y18" s="2"/>
      <c r="Z18" s="2"/>
      <c r="AA18" s="2"/>
      <c r="AB18" s="2"/>
      <c r="AC18" s="2"/>
      <c r="AD18" s="2"/>
      <c r="AE18" s="2"/>
      <c r="AF18" s="2"/>
      <c r="AG18" s="2"/>
      <c r="AH18" s="2"/>
    </row>
    <row r="19" spans="1:34" s="1" customFormat="1" ht="15" customHeight="1">
      <c r="A19" s="80"/>
      <c r="B19" s="6" t="s">
        <v>94</v>
      </c>
      <c r="C19" s="6"/>
      <c r="D19" s="7"/>
      <c r="E19" s="79">
        <f>59+1019</f>
        <v>1078</v>
      </c>
      <c r="F19" s="79"/>
      <c r="G19" s="82" t="s">
        <v>15</v>
      </c>
      <c r="H19" s="79"/>
      <c r="I19" s="14"/>
      <c r="J19" s="14"/>
      <c r="K19" s="14"/>
      <c r="L19" s="2"/>
      <c r="M19" s="2"/>
      <c r="N19" s="2"/>
      <c r="O19" s="2"/>
      <c r="P19" s="2"/>
      <c r="Q19" s="2"/>
      <c r="R19" s="2"/>
      <c r="S19" s="2"/>
      <c r="T19" s="2"/>
      <c r="U19" s="2"/>
      <c r="V19" s="2"/>
      <c r="W19" s="2"/>
      <c r="X19" s="2"/>
      <c r="Y19" s="2"/>
      <c r="Z19" s="2"/>
      <c r="AA19" s="2"/>
      <c r="AB19" s="2"/>
      <c r="AC19" s="2"/>
      <c r="AD19" s="2"/>
      <c r="AE19" s="2"/>
      <c r="AF19" s="2"/>
      <c r="AG19" s="2"/>
      <c r="AH19" s="2"/>
    </row>
    <row r="20" spans="1:34" s="1" customFormat="1" ht="15" customHeight="1">
      <c r="A20" s="80"/>
      <c r="B20" s="6" t="s">
        <v>95</v>
      </c>
      <c r="C20" s="6"/>
      <c r="D20" s="85"/>
      <c r="E20" s="79">
        <v>-2848</v>
      </c>
      <c r="F20" s="79"/>
      <c r="G20" s="82" t="s">
        <v>15</v>
      </c>
      <c r="H20" s="79"/>
      <c r="I20" s="14"/>
      <c r="J20" s="14"/>
      <c r="K20" s="14"/>
      <c r="L20" s="2"/>
      <c r="M20" s="2"/>
      <c r="N20" s="2"/>
      <c r="O20" s="2"/>
      <c r="P20" s="2"/>
      <c r="Q20" s="2"/>
      <c r="R20" s="2"/>
      <c r="S20" s="2"/>
      <c r="T20" s="2"/>
      <c r="U20" s="2"/>
      <c r="V20" s="2"/>
      <c r="W20" s="2"/>
      <c r="X20" s="2"/>
      <c r="Y20" s="2"/>
      <c r="Z20" s="2"/>
      <c r="AA20" s="2"/>
      <c r="AB20" s="2"/>
      <c r="AC20" s="2"/>
      <c r="AD20" s="2"/>
      <c r="AE20" s="2"/>
      <c r="AF20" s="2"/>
      <c r="AG20" s="2"/>
      <c r="AH20" s="2"/>
    </row>
    <row r="21" spans="1:34" s="1" customFormat="1" ht="15" customHeight="1">
      <c r="A21" s="1" t="s">
        <v>96</v>
      </c>
      <c r="B21" s="6"/>
      <c r="C21" s="6"/>
      <c r="D21" s="7"/>
      <c r="E21" s="86">
        <f>SUM(E17:E20)</f>
        <v>242</v>
      </c>
      <c r="F21" s="79"/>
      <c r="G21" s="87" t="s">
        <v>15</v>
      </c>
      <c r="H21" s="79"/>
      <c r="I21" s="14"/>
      <c r="J21" s="14"/>
      <c r="K21" s="14"/>
      <c r="L21" s="2"/>
      <c r="M21" s="2"/>
      <c r="N21" s="2"/>
      <c r="O21" s="2"/>
      <c r="P21" s="2"/>
      <c r="Q21" s="2"/>
      <c r="R21" s="2"/>
      <c r="S21" s="2"/>
      <c r="T21" s="2"/>
      <c r="U21" s="2"/>
      <c r="V21" s="2"/>
      <c r="W21" s="2"/>
      <c r="X21" s="2"/>
      <c r="Y21" s="2"/>
      <c r="Z21" s="2"/>
      <c r="AA21" s="2"/>
      <c r="AB21" s="2"/>
      <c r="AC21" s="2"/>
      <c r="AD21" s="2"/>
      <c r="AE21" s="2"/>
      <c r="AF21" s="2"/>
      <c r="AG21" s="2"/>
      <c r="AH21" s="2"/>
    </row>
    <row r="22" spans="1:34" s="1" customFormat="1" ht="15" customHeight="1">
      <c r="A22" s="78"/>
      <c r="B22" s="6" t="s">
        <v>97</v>
      </c>
      <c r="C22" s="6"/>
      <c r="D22" s="7"/>
      <c r="E22" s="79">
        <v>-23</v>
      </c>
      <c r="F22" s="79"/>
      <c r="G22" s="82" t="s">
        <v>15</v>
      </c>
      <c r="H22" s="79"/>
      <c r="I22" s="14"/>
      <c r="J22" s="14"/>
      <c r="K22" s="14"/>
      <c r="L22" s="88"/>
      <c r="M22" s="2"/>
      <c r="N22" s="2"/>
      <c r="O22" s="2"/>
      <c r="P22" s="2"/>
      <c r="Q22" s="2"/>
      <c r="R22" s="2"/>
      <c r="S22" s="2"/>
      <c r="T22" s="2"/>
      <c r="U22" s="2"/>
      <c r="V22" s="2"/>
      <c r="W22" s="2"/>
      <c r="X22" s="2"/>
      <c r="Y22" s="2"/>
      <c r="Z22" s="2"/>
      <c r="AA22" s="2"/>
      <c r="AB22" s="2"/>
      <c r="AC22" s="2"/>
      <c r="AD22" s="2"/>
      <c r="AE22" s="2"/>
      <c r="AF22" s="2"/>
      <c r="AG22" s="2"/>
      <c r="AH22" s="2"/>
    </row>
    <row r="23" spans="1:34" s="1" customFormat="1" ht="15" customHeight="1">
      <c r="A23" s="78"/>
      <c r="B23" s="6" t="s">
        <v>98</v>
      </c>
      <c r="C23" s="6"/>
      <c r="D23" s="7"/>
      <c r="E23" s="79">
        <v>-75</v>
      </c>
      <c r="F23" s="79"/>
      <c r="G23" s="82" t="s">
        <v>15</v>
      </c>
      <c r="H23" s="79"/>
      <c r="I23" s="14"/>
      <c r="J23" s="14"/>
      <c r="K23" s="14"/>
      <c r="L23" s="2"/>
      <c r="M23" s="2"/>
      <c r="N23" s="2"/>
      <c r="O23" s="2"/>
      <c r="P23" s="2"/>
      <c r="Q23" s="2"/>
      <c r="R23" s="2"/>
      <c r="S23" s="2"/>
      <c r="T23" s="2"/>
      <c r="U23" s="2"/>
      <c r="V23" s="2"/>
      <c r="W23" s="2"/>
      <c r="X23" s="2"/>
      <c r="Y23" s="2"/>
      <c r="Z23" s="2"/>
      <c r="AA23" s="2"/>
      <c r="AB23" s="2"/>
      <c r="AC23" s="2"/>
      <c r="AD23" s="2"/>
      <c r="AE23" s="2"/>
      <c r="AF23" s="2"/>
      <c r="AG23" s="2"/>
      <c r="AH23" s="2"/>
    </row>
    <row r="24" spans="1:34" s="1" customFormat="1" ht="15" customHeight="1">
      <c r="A24" s="78" t="s">
        <v>99</v>
      </c>
      <c r="B24" s="6"/>
      <c r="C24" s="6"/>
      <c r="D24" s="7"/>
      <c r="E24" s="86">
        <f>SUM(E21:E23)</f>
        <v>144</v>
      </c>
      <c r="F24" s="79"/>
      <c r="G24" s="87" t="s">
        <v>15</v>
      </c>
      <c r="H24" s="79"/>
      <c r="I24" s="14"/>
      <c r="J24" s="14"/>
      <c r="K24" s="14"/>
      <c r="L24" s="2"/>
      <c r="M24" s="2"/>
      <c r="N24" s="2"/>
      <c r="O24" s="2"/>
      <c r="P24" s="2"/>
      <c r="Q24" s="2"/>
      <c r="R24" s="2"/>
      <c r="S24" s="2"/>
      <c r="T24" s="2"/>
      <c r="U24" s="2"/>
      <c r="V24" s="2"/>
      <c r="W24" s="2"/>
      <c r="X24" s="2"/>
      <c r="Y24" s="2"/>
      <c r="Z24" s="2"/>
      <c r="AA24" s="2"/>
      <c r="AB24" s="2"/>
      <c r="AC24" s="2"/>
      <c r="AD24" s="2"/>
      <c r="AE24" s="2"/>
      <c r="AF24" s="2"/>
      <c r="AG24" s="2"/>
      <c r="AH24" s="2"/>
    </row>
    <row r="25" spans="1:34" s="1" customFormat="1" ht="15" customHeight="1">
      <c r="A25" s="80"/>
      <c r="B25" s="6"/>
      <c r="C25" s="6"/>
      <c r="D25" s="7"/>
      <c r="E25" s="79"/>
      <c r="F25" s="79"/>
      <c r="G25" s="82"/>
      <c r="H25" s="79"/>
      <c r="I25" s="14"/>
      <c r="J25" s="14"/>
      <c r="K25" s="14"/>
      <c r="L25" s="2"/>
      <c r="M25" s="2"/>
      <c r="N25" s="2"/>
      <c r="O25" s="2"/>
      <c r="P25" s="2"/>
      <c r="Q25" s="2"/>
      <c r="R25" s="2"/>
      <c r="S25" s="2"/>
      <c r="T25" s="2"/>
      <c r="U25" s="2"/>
      <c r="V25" s="2"/>
      <c r="W25" s="2"/>
      <c r="X25" s="2"/>
      <c r="Y25" s="2"/>
      <c r="Z25" s="2"/>
      <c r="AA25" s="2"/>
      <c r="AB25" s="2"/>
      <c r="AC25" s="2"/>
      <c r="AD25" s="2"/>
      <c r="AE25" s="2"/>
      <c r="AF25" s="2"/>
      <c r="AG25" s="2"/>
      <c r="AH25" s="2"/>
    </row>
    <row r="26" spans="1:34" s="1" customFormat="1" ht="15" customHeight="1">
      <c r="A26" s="78" t="s">
        <v>100</v>
      </c>
      <c r="B26" s="6"/>
      <c r="C26" s="6"/>
      <c r="D26" s="7"/>
      <c r="E26" s="79"/>
      <c r="F26" s="79"/>
      <c r="G26" s="82"/>
      <c r="H26" s="79"/>
      <c r="I26" s="14"/>
      <c r="J26" s="14"/>
      <c r="K26" s="14"/>
      <c r="L26" s="2"/>
      <c r="M26" s="2"/>
      <c r="N26" s="2"/>
      <c r="O26" s="2"/>
      <c r="P26" s="2"/>
      <c r="Q26" s="2"/>
      <c r="R26" s="2"/>
      <c r="S26" s="2"/>
      <c r="T26" s="2"/>
      <c r="U26" s="2"/>
      <c r="V26" s="2"/>
      <c r="W26" s="2"/>
      <c r="X26" s="2"/>
      <c r="Y26" s="2"/>
      <c r="Z26" s="2"/>
      <c r="AA26" s="2"/>
      <c r="AB26" s="2"/>
      <c r="AC26" s="2"/>
      <c r="AD26" s="2"/>
      <c r="AE26" s="2"/>
      <c r="AF26" s="2"/>
      <c r="AG26" s="2"/>
      <c r="AH26" s="2"/>
    </row>
    <row r="27" spans="1:34" s="1" customFormat="1" ht="15" customHeight="1">
      <c r="A27" s="78"/>
      <c r="B27" s="6" t="s">
        <v>101</v>
      </c>
      <c r="C27" s="6"/>
      <c r="D27" s="7"/>
      <c r="E27" s="89">
        <f>55-3777</f>
        <v>-3722</v>
      </c>
      <c r="F27" s="79"/>
      <c r="G27" s="90" t="s">
        <v>15</v>
      </c>
      <c r="H27" s="79"/>
      <c r="I27" s="14"/>
      <c r="J27" s="14"/>
      <c r="K27" s="14"/>
      <c r="L27" s="2"/>
      <c r="M27" s="2"/>
      <c r="N27" s="2"/>
      <c r="O27" s="2"/>
      <c r="P27" s="2"/>
      <c r="Q27" s="2"/>
      <c r="R27" s="2"/>
      <c r="S27" s="2"/>
      <c r="T27" s="2"/>
      <c r="U27" s="2"/>
      <c r="V27" s="2"/>
      <c r="W27" s="2"/>
      <c r="X27" s="2"/>
      <c r="Y27" s="2"/>
      <c r="Z27" s="2"/>
      <c r="AA27" s="2"/>
      <c r="AB27" s="2"/>
      <c r="AC27" s="2"/>
      <c r="AD27" s="2"/>
      <c r="AE27" s="2"/>
      <c r="AF27" s="2"/>
      <c r="AG27" s="2"/>
      <c r="AH27" s="2"/>
    </row>
    <row r="28" spans="1:34" s="1" customFormat="1" ht="15" customHeight="1">
      <c r="A28" s="80"/>
      <c r="B28" s="6" t="s">
        <v>102</v>
      </c>
      <c r="C28" s="6"/>
      <c r="D28" s="7"/>
      <c r="E28" s="91">
        <v>6677</v>
      </c>
      <c r="F28" s="79"/>
      <c r="G28" s="92" t="s">
        <v>15</v>
      </c>
      <c r="H28" s="2"/>
      <c r="I28" s="14"/>
      <c r="J28" s="14"/>
      <c r="K28" s="14"/>
      <c r="L28" s="2"/>
      <c r="M28" s="2"/>
      <c r="N28" s="2"/>
      <c r="O28" s="2"/>
      <c r="P28" s="2"/>
      <c r="Q28" s="2"/>
      <c r="R28" s="2"/>
      <c r="S28" s="2"/>
      <c r="T28" s="2"/>
      <c r="U28" s="2"/>
      <c r="V28" s="2"/>
      <c r="W28" s="2"/>
      <c r="X28" s="2"/>
      <c r="Y28" s="2"/>
      <c r="Z28" s="2"/>
      <c r="AA28" s="2"/>
      <c r="AB28" s="2"/>
      <c r="AC28" s="2"/>
      <c r="AD28" s="2"/>
      <c r="AE28" s="2"/>
      <c r="AF28" s="2"/>
      <c r="AG28" s="2"/>
      <c r="AH28" s="2"/>
    </row>
    <row r="29" spans="1:34" s="1" customFormat="1" ht="15" customHeight="1">
      <c r="A29" s="78" t="s">
        <v>103</v>
      </c>
      <c r="B29" s="6"/>
      <c r="C29" s="6"/>
      <c r="D29" s="7"/>
      <c r="E29" s="86">
        <f>SUM(E27:E28)</f>
        <v>2955</v>
      </c>
      <c r="F29" s="79"/>
      <c r="G29" s="87" t="s">
        <v>15</v>
      </c>
      <c r="H29" s="79"/>
      <c r="I29" s="14"/>
      <c r="J29" s="14"/>
      <c r="K29" s="14"/>
      <c r="L29" s="2"/>
      <c r="M29" s="2"/>
      <c r="N29" s="2"/>
      <c r="O29" s="2"/>
      <c r="P29" s="2"/>
      <c r="Q29" s="2"/>
      <c r="R29" s="2"/>
      <c r="S29" s="2"/>
      <c r="T29" s="2"/>
      <c r="U29" s="2"/>
      <c r="V29" s="2"/>
      <c r="W29" s="2"/>
      <c r="X29" s="2"/>
      <c r="Y29" s="2"/>
      <c r="Z29" s="2"/>
      <c r="AA29" s="2"/>
      <c r="AB29" s="2"/>
      <c r="AC29" s="2"/>
      <c r="AD29" s="2"/>
      <c r="AE29" s="2"/>
      <c r="AF29" s="2"/>
      <c r="AG29" s="2"/>
      <c r="AH29" s="2"/>
    </row>
    <row r="30" spans="1:34" s="1" customFormat="1" ht="15" customHeight="1">
      <c r="A30" s="5"/>
      <c r="B30" s="6"/>
      <c r="C30" s="6"/>
      <c r="D30" s="7"/>
      <c r="E30" s="79"/>
      <c r="F30" s="79"/>
      <c r="G30" s="82"/>
      <c r="H30" s="79"/>
      <c r="I30" s="14"/>
      <c r="J30" s="14"/>
      <c r="K30" s="14"/>
      <c r="L30" s="2"/>
      <c r="M30" s="2"/>
      <c r="N30" s="2"/>
      <c r="O30" s="2"/>
      <c r="P30" s="2"/>
      <c r="Q30" s="2"/>
      <c r="R30" s="2"/>
      <c r="S30" s="2"/>
      <c r="T30" s="2"/>
      <c r="U30" s="2"/>
      <c r="V30" s="2"/>
      <c r="W30" s="2"/>
      <c r="X30" s="2"/>
      <c r="Y30" s="2"/>
      <c r="Z30" s="2"/>
      <c r="AA30" s="2"/>
      <c r="AB30" s="2"/>
      <c r="AC30" s="2"/>
      <c r="AD30" s="2"/>
      <c r="AE30" s="2"/>
      <c r="AF30" s="2"/>
      <c r="AG30" s="2"/>
      <c r="AH30" s="2"/>
    </row>
    <row r="31" spans="1:34" s="1" customFormat="1" ht="15" customHeight="1">
      <c r="A31" s="78" t="s">
        <v>104</v>
      </c>
      <c r="B31" s="6"/>
      <c r="C31" s="6"/>
      <c r="D31" s="7"/>
      <c r="E31" s="79"/>
      <c r="F31" s="79"/>
      <c r="G31" s="82"/>
      <c r="H31" s="79"/>
      <c r="I31" s="14"/>
      <c r="J31" s="14"/>
      <c r="K31" s="14"/>
      <c r="L31" s="2"/>
      <c r="M31" s="2"/>
      <c r="N31" s="2"/>
      <c r="O31" s="2"/>
      <c r="P31" s="2"/>
      <c r="Q31" s="2"/>
      <c r="R31" s="2"/>
      <c r="S31" s="2"/>
      <c r="T31" s="2"/>
      <c r="U31" s="2"/>
      <c r="V31" s="2"/>
      <c r="W31" s="2"/>
      <c r="X31" s="2"/>
      <c r="Y31" s="2"/>
      <c r="Z31" s="2"/>
      <c r="AA31" s="2"/>
      <c r="AB31" s="2"/>
      <c r="AC31" s="2"/>
      <c r="AD31" s="2"/>
      <c r="AE31" s="2"/>
      <c r="AF31" s="2"/>
      <c r="AG31" s="2"/>
      <c r="AH31" s="2"/>
    </row>
    <row r="32" spans="1:34" s="1" customFormat="1" ht="15" customHeight="1">
      <c r="A32" s="5"/>
      <c r="B32" s="6" t="s">
        <v>105</v>
      </c>
      <c r="C32" s="6"/>
      <c r="D32" s="7"/>
      <c r="E32" s="89">
        <f>10560-1334</f>
        <v>9226</v>
      </c>
      <c r="F32" s="79"/>
      <c r="G32" s="90" t="s">
        <v>15</v>
      </c>
      <c r="H32" s="79"/>
      <c r="I32" s="14"/>
      <c r="J32" s="14"/>
      <c r="K32" s="14"/>
      <c r="L32" s="2"/>
      <c r="M32" s="2"/>
      <c r="N32" s="2"/>
      <c r="O32" s="2"/>
      <c r="P32" s="2"/>
      <c r="Q32" s="2"/>
      <c r="R32" s="2"/>
      <c r="S32" s="2"/>
      <c r="T32" s="2"/>
      <c r="U32" s="2"/>
      <c r="V32" s="2"/>
      <c r="W32" s="2"/>
      <c r="X32" s="2"/>
      <c r="Y32" s="2"/>
      <c r="Z32" s="2"/>
      <c r="AA32" s="2"/>
      <c r="AB32" s="2"/>
      <c r="AC32" s="2"/>
      <c r="AD32" s="2"/>
      <c r="AE32" s="2"/>
      <c r="AF32" s="2"/>
      <c r="AG32" s="2"/>
      <c r="AH32" s="2"/>
    </row>
    <row r="33" spans="1:34" s="1" customFormat="1" ht="15" customHeight="1">
      <c r="A33" s="5"/>
      <c r="B33" s="6" t="s">
        <v>57</v>
      </c>
      <c r="C33" s="6"/>
      <c r="D33" s="7"/>
      <c r="E33" s="91">
        <f>1889-132-35</f>
        <v>1722</v>
      </c>
      <c r="F33" s="79"/>
      <c r="G33" s="92" t="s">
        <v>15</v>
      </c>
      <c r="H33" s="79"/>
      <c r="I33" s="14"/>
      <c r="J33" s="14"/>
      <c r="K33" s="14"/>
      <c r="L33" s="2"/>
      <c r="M33" s="2"/>
      <c r="N33" s="2"/>
      <c r="O33" s="2"/>
      <c r="P33" s="2"/>
      <c r="Q33" s="2"/>
      <c r="R33" s="2"/>
      <c r="S33" s="2"/>
      <c r="T33" s="2"/>
      <c r="U33" s="2"/>
      <c r="V33" s="2"/>
      <c r="W33" s="2"/>
      <c r="X33" s="2"/>
      <c r="Y33" s="2"/>
      <c r="Z33" s="2"/>
      <c r="AA33" s="2"/>
      <c r="AB33" s="2"/>
      <c r="AC33" s="2"/>
      <c r="AD33" s="2"/>
      <c r="AE33" s="2"/>
      <c r="AF33" s="2"/>
      <c r="AG33" s="2"/>
      <c r="AH33" s="2"/>
    </row>
    <row r="34" spans="1:34" s="1" customFormat="1" ht="15" customHeight="1">
      <c r="A34" s="78" t="s">
        <v>106</v>
      </c>
      <c r="B34" s="6"/>
      <c r="C34" s="6"/>
      <c r="D34" s="7"/>
      <c r="E34" s="79">
        <f>SUM(E32:E33)</f>
        <v>10948</v>
      </c>
      <c r="F34" s="79"/>
      <c r="G34" s="82" t="s">
        <v>15</v>
      </c>
      <c r="H34" s="79"/>
      <c r="I34" s="14"/>
      <c r="J34" s="14"/>
      <c r="K34" s="14"/>
      <c r="L34" s="2"/>
      <c r="M34" s="2"/>
      <c r="N34" s="2"/>
      <c r="O34" s="2"/>
      <c r="P34" s="2"/>
      <c r="Q34" s="2"/>
      <c r="R34" s="2"/>
      <c r="S34" s="2"/>
      <c r="T34" s="2"/>
      <c r="U34" s="2"/>
      <c r="V34" s="2"/>
      <c r="W34" s="2"/>
      <c r="X34" s="2"/>
      <c r="Y34" s="2"/>
      <c r="Z34" s="2"/>
      <c r="AA34" s="2"/>
      <c r="AB34" s="2"/>
      <c r="AC34" s="2"/>
      <c r="AD34" s="2"/>
      <c r="AE34" s="2"/>
      <c r="AF34" s="2"/>
      <c r="AG34" s="2"/>
      <c r="AH34" s="2"/>
    </row>
    <row r="35" spans="1:34" s="1" customFormat="1" ht="15" customHeight="1">
      <c r="A35" s="78"/>
      <c r="B35" s="6"/>
      <c r="C35" s="6"/>
      <c r="D35" s="7"/>
      <c r="E35" s="83"/>
      <c r="F35" s="79"/>
      <c r="G35" s="84"/>
      <c r="H35" s="79"/>
      <c r="I35" s="14"/>
      <c r="J35" s="14"/>
      <c r="K35" s="14"/>
      <c r="L35" s="2"/>
      <c r="M35" s="2"/>
      <c r="N35" s="2"/>
      <c r="O35" s="2"/>
      <c r="P35" s="2"/>
      <c r="Q35" s="2"/>
      <c r="R35" s="2"/>
      <c r="S35" s="2"/>
      <c r="T35" s="2"/>
      <c r="U35" s="2"/>
      <c r="V35" s="2"/>
      <c r="W35" s="2"/>
      <c r="X35" s="2"/>
      <c r="Y35" s="2"/>
      <c r="Z35" s="2"/>
      <c r="AA35" s="2"/>
      <c r="AB35" s="2"/>
      <c r="AC35" s="2"/>
      <c r="AD35" s="2"/>
      <c r="AE35" s="2"/>
      <c r="AF35" s="2"/>
      <c r="AG35" s="2"/>
      <c r="AH35" s="2"/>
    </row>
    <row r="36" spans="1:34" s="1" customFormat="1" ht="15" customHeight="1">
      <c r="A36" s="78" t="s">
        <v>107</v>
      </c>
      <c r="B36" s="6"/>
      <c r="C36" s="6"/>
      <c r="D36" s="7"/>
      <c r="E36" s="79">
        <f>+E24+E29+E34</f>
        <v>14047</v>
      </c>
      <c r="F36" s="79"/>
      <c r="G36" s="82" t="s">
        <v>15</v>
      </c>
      <c r="H36" s="79"/>
      <c r="I36" s="14"/>
      <c r="J36" s="14"/>
      <c r="K36" s="14"/>
      <c r="L36" s="2"/>
      <c r="M36" s="2"/>
      <c r="N36" s="2"/>
      <c r="O36" s="2"/>
      <c r="P36" s="2"/>
      <c r="Q36" s="2"/>
      <c r="R36" s="2"/>
      <c r="S36" s="2"/>
      <c r="T36" s="2"/>
      <c r="U36" s="2"/>
      <c r="V36" s="2"/>
      <c r="W36" s="2"/>
      <c r="X36" s="2"/>
      <c r="Y36" s="2"/>
      <c r="Z36" s="2"/>
      <c r="AA36" s="2"/>
      <c r="AB36" s="2"/>
      <c r="AC36" s="2"/>
      <c r="AD36" s="2"/>
      <c r="AE36" s="2"/>
      <c r="AF36" s="2"/>
      <c r="AG36" s="2"/>
      <c r="AH36" s="2"/>
    </row>
    <row r="37" spans="1:34" s="1" customFormat="1" ht="15" customHeight="1">
      <c r="A37" s="80"/>
      <c r="B37" s="6"/>
      <c r="C37" s="6"/>
      <c r="D37" s="7"/>
      <c r="E37" s="79"/>
      <c r="F37" s="79"/>
      <c r="G37" s="93"/>
      <c r="H37" s="77"/>
      <c r="I37" s="14"/>
      <c r="J37" s="14"/>
      <c r="K37" s="14"/>
      <c r="L37" s="2"/>
      <c r="M37" s="2"/>
      <c r="N37" s="2"/>
      <c r="O37" s="2"/>
      <c r="P37" s="2"/>
      <c r="Q37" s="2"/>
      <c r="R37" s="2"/>
      <c r="S37" s="2"/>
      <c r="T37" s="2"/>
      <c r="U37" s="2"/>
      <c r="V37" s="2"/>
      <c r="W37" s="2"/>
      <c r="X37" s="2"/>
      <c r="Y37" s="2"/>
      <c r="Z37" s="2"/>
      <c r="AA37" s="2"/>
      <c r="AB37" s="2"/>
      <c r="AC37" s="2"/>
      <c r="AD37" s="2"/>
      <c r="AE37" s="2"/>
      <c r="AF37" s="2"/>
      <c r="AG37" s="2"/>
      <c r="AH37" s="2"/>
    </row>
    <row r="38" spans="1:34" s="1" customFormat="1" ht="15" customHeight="1">
      <c r="A38" s="78" t="s">
        <v>108</v>
      </c>
      <c r="B38" s="6"/>
      <c r="C38" s="6"/>
      <c r="D38" s="7"/>
      <c r="E38" s="79">
        <v>0</v>
      </c>
      <c r="F38" s="79"/>
      <c r="G38" s="82" t="s">
        <v>15</v>
      </c>
      <c r="H38" s="79"/>
      <c r="I38" s="14"/>
      <c r="J38" s="14"/>
      <c r="K38" s="14"/>
      <c r="L38" s="2"/>
      <c r="M38" s="2"/>
      <c r="N38" s="2"/>
      <c r="O38" s="2"/>
      <c r="P38" s="2"/>
      <c r="Q38" s="2"/>
      <c r="R38" s="2"/>
      <c r="S38" s="2"/>
      <c r="T38" s="2"/>
      <c r="U38" s="2"/>
      <c r="V38" s="2"/>
      <c r="W38" s="2"/>
      <c r="X38" s="2"/>
      <c r="Y38" s="2"/>
      <c r="Z38" s="2"/>
      <c r="AA38" s="2"/>
      <c r="AB38" s="2"/>
      <c r="AC38" s="2"/>
      <c r="AD38" s="2"/>
      <c r="AE38" s="2"/>
      <c r="AF38" s="2"/>
      <c r="AG38" s="2"/>
      <c r="AH38" s="2"/>
    </row>
    <row r="39" spans="1:34" s="1" customFormat="1" ht="15" customHeight="1">
      <c r="A39" s="78"/>
      <c r="B39" s="6"/>
      <c r="C39" s="6"/>
      <c r="D39" s="7"/>
      <c r="E39" s="79"/>
      <c r="F39" s="79"/>
      <c r="G39" s="82"/>
      <c r="H39" s="79"/>
      <c r="I39" s="14"/>
      <c r="J39" s="14"/>
      <c r="K39" s="14"/>
      <c r="L39" s="2"/>
      <c r="M39" s="2"/>
      <c r="N39" s="2"/>
      <c r="O39" s="2"/>
      <c r="P39" s="2"/>
      <c r="Q39" s="2"/>
      <c r="R39" s="2"/>
      <c r="S39" s="2"/>
      <c r="T39" s="2"/>
      <c r="U39" s="2"/>
      <c r="V39" s="2"/>
      <c r="W39" s="2"/>
      <c r="X39" s="2"/>
      <c r="Y39" s="2"/>
      <c r="Z39" s="2"/>
      <c r="AA39" s="2"/>
      <c r="AB39" s="2"/>
      <c r="AC39" s="2"/>
      <c r="AD39" s="2"/>
      <c r="AE39" s="2"/>
      <c r="AF39" s="2"/>
      <c r="AG39" s="2"/>
      <c r="AH39" s="2"/>
    </row>
    <row r="40" spans="1:34" s="1" customFormat="1" ht="15" customHeight="1">
      <c r="A40" s="78" t="s">
        <v>109</v>
      </c>
      <c r="B40" s="6"/>
      <c r="C40" s="6"/>
      <c r="D40" s="94"/>
      <c r="E40" s="95">
        <v>14047</v>
      </c>
      <c r="F40" s="79"/>
      <c r="G40" s="96" t="s">
        <v>15</v>
      </c>
      <c r="H40" s="79"/>
      <c r="I40" s="14"/>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s="1" customFormat="1" ht="15" customHeight="1">
      <c r="A41" s="80"/>
      <c r="B41" s="6"/>
      <c r="C41" s="6"/>
      <c r="D41" s="7"/>
      <c r="E41" s="79"/>
      <c r="F41" s="79"/>
      <c r="G41" s="7"/>
      <c r="H41" s="7"/>
      <c r="I41" s="14"/>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s="1" customFormat="1" ht="15" customHeight="1">
      <c r="A42" s="97" t="s">
        <v>110</v>
      </c>
      <c r="B42" s="6"/>
      <c r="C42" s="6"/>
      <c r="D42" s="7"/>
      <c r="E42" s="79"/>
      <c r="F42" s="79"/>
      <c r="G42" s="7"/>
      <c r="H42" s="7"/>
      <c r="I42" s="14"/>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 customFormat="1" ht="15" customHeight="1">
      <c r="A43" s="80" t="s">
        <v>111</v>
      </c>
      <c r="B43" s="6"/>
      <c r="C43" s="6"/>
      <c r="D43" s="7"/>
      <c r="E43" s="79">
        <f>310+1467+240</f>
        <v>2017</v>
      </c>
      <c r="F43" s="79"/>
      <c r="G43" s="82" t="s">
        <v>15</v>
      </c>
      <c r="H43" s="7"/>
      <c r="I43" s="14"/>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s="1" customFormat="1" ht="15" customHeight="1">
      <c r="A44" s="80" t="s">
        <v>112</v>
      </c>
      <c r="B44" s="6"/>
      <c r="C44" s="6"/>
      <c r="D44" s="7"/>
      <c r="E44" s="79">
        <f>8900+3440-310</f>
        <v>12030</v>
      </c>
      <c r="F44" s="79"/>
      <c r="G44" s="82" t="s">
        <v>15</v>
      </c>
      <c r="H44" s="7"/>
      <c r="I44" s="14"/>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s="1" customFormat="1" ht="15" customHeight="1">
      <c r="A45" s="80"/>
      <c r="B45" s="6"/>
      <c r="C45" s="6"/>
      <c r="D45" s="7"/>
      <c r="E45" s="79"/>
      <c r="F45" s="79"/>
      <c r="G45" s="7"/>
      <c r="H45" s="7"/>
      <c r="I45" s="14"/>
      <c r="J45" s="2"/>
      <c r="K45" s="2"/>
      <c r="L45" s="2"/>
      <c r="M45" s="2"/>
      <c r="N45" s="2"/>
      <c r="O45" s="2"/>
      <c r="P45" s="2"/>
      <c r="Q45" s="2"/>
      <c r="R45" s="2"/>
      <c r="S45" s="2"/>
      <c r="T45" s="2"/>
      <c r="U45" s="2"/>
      <c r="V45" s="2"/>
      <c r="W45" s="2"/>
      <c r="X45" s="2"/>
      <c r="Y45" s="2"/>
      <c r="Z45" s="2"/>
      <c r="AA45" s="2"/>
      <c r="AB45" s="2"/>
      <c r="AC45" s="2"/>
      <c r="AD45" s="2"/>
      <c r="AE45" s="2"/>
      <c r="AF45" s="2"/>
      <c r="AG45" s="2"/>
      <c r="AH45" s="2"/>
    </row>
    <row r="46" spans="5:7" ht="12.75">
      <c r="E46" s="15">
        <f>SUM(E43:E45)</f>
        <v>14047</v>
      </c>
      <c r="F46" s="98"/>
      <c r="G46" s="96" t="s">
        <v>15</v>
      </c>
    </row>
    <row r="47" spans="5:7" ht="12.75">
      <c r="E47" s="10"/>
      <c r="F47" s="98"/>
      <c r="G47" s="82"/>
    </row>
    <row r="48" spans="5:7" ht="12.75">
      <c r="E48" s="10"/>
      <c r="F48" s="98"/>
      <c r="G48" s="82"/>
    </row>
    <row r="49" spans="1:9" ht="12.75">
      <c r="A49" s="152" t="s">
        <v>31</v>
      </c>
      <c r="B49" s="152"/>
      <c r="C49" s="152"/>
      <c r="D49" s="152"/>
      <c r="E49" s="152"/>
      <c r="F49" s="152"/>
      <c r="G49" s="152"/>
      <c r="H49" s="147"/>
      <c r="I49" s="147"/>
    </row>
    <row r="50" spans="1:9" ht="12.75">
      <c r="A50" s="152"/>
      <c r="B50" s="152"/>
      <c r="C50" s="152"/>
      <c r="D50" s="152"/>
      <c r="E50" s="152"/>
      <c r="F50" s="152"/>
      <c r="G50" s="152"/>
      <c r="H50" s="147"/>
      <c r="I50" s="147"/>
    </row>
    <row r="51" spans="1:9" ht="12.75">
      <c r="A51" s="1"/>
      <c r="B51" s="1"/>
      <c r="C51" s="1"/>
      <c r="D51" s="1"/>
      <c r="E51" s="1"/>
      <c r="F51" s="2"/>
      <c r="G51" s="1"/>
      <c r="H51" s="1"/>
      <c r="I51" s="1"/>
    </row>
    <row r="52" spans="1:9" ht="12.75">
      <c r="A52" s="152" t="s">
        <v>113</v>
      </c>
      <c r="B52" s="152"/>
      <c r="C52" s="152"/>
      <c r="D52" s="152"/>
      <c r="E52" s="152"/>
      <c r="F52" s="152"/>
      <c r="G52" s="152"/>
      <c r="H52" s="147"/>
      <c r="I52" s="147"/>
    </row>
    <row r="53" spans="1:9" ht="12.75">
      <c r="A53" s="152"/>
      <c r="B53" s="152"/>
      <c r="C53" s="152"/>
      <c r="D53" s="152"/>
      <c r="E53" s="152"/>
      <c r="F53" s="152"/>
      <c r="G53" s="152"/>
      <c r="H53" s="147"/>
      <c r="I53" s="147"/>
    </row>
  </sheetData>
  <mergeCells count="9">
    <mergeCell ref="A1:G1"/>
    <mergeCell ref="A2:G2"/>
    <mergeCell ref="A3:G3"/>
    <mergeCell ref="A4:G4"/>
    <mergeCell ref="A52:G53"/>
    <mergeCell ref="A5:G5"/>
    <mergeCell ref="A6:G6"/>
    <mergeCell ref="A7:G7"/>
    <mergeCell ref="A49:G50"/>
  </mergeCells>
  <printOptions/>
  <pageMargins left="0.7479166666666667" right="0.5" top="0.5" bottom="0.5" header="0.5118055555555556" footer="0.5118055555555556"/>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S455"/>
  <sheetViews>
    <sheetView tabSelected="1" workbookViewId="0" topLeftCell="A1">
      <selection activeCell="A1" sqref="A1:K1"/>
    </sheetView>
  </sheetViews>
  <sheetFormatPr defaultColWidth="9.140625" defaultRowHeight="12.75"/>
  <cols>
    <col min="1" max="1" width="3.7109375" style="67" customWidth="1"/>
    <col min="2" max="2" width="4.7109375" style="67" customWidth="1"/>
    <col min="3" max="3" width="3.7109375" style="67" customWidth="1"/>
    <col min="4" max="4" width="20.7109375" style="67" customWidth="1"/>
    <col min="5" max="5" width="15.7109375" style="67" customWidth="1"/>
    <col min="6" max="6" width="1.7109375" style="67" customWidth="1"/>
    <col min="7" max="7" width="17.7109375" style="67" customWidth="1"/>
    <col min="8" max="8" width="1.7109375" style="67" customWidth="1"/>
    <col min="9" max="9" width="15.7109375" style="67" customWidth="1"/>
    <col min="10" max="10" width="1.7109375" style="67" customWidth="1"/>
    <col min="11" max="11" width="17.140625" style="146" customWidth="1"/>
    <col min="12" max="12" width="20.57421875" style="145" customWidth="1"/>
    <col min="13" max="13" width="11.140625" style="146" customWidth="1"/>
    <col min="14" max="14" width="9.140625" style="146" customWidth="1"/>
    <col min="15" max="16384" width="9.140625" style="67" customWidth="1"/>
  </cols>
  <sheetData>
    <row r="1" spans="1:11" ht="23.25">
      <c r="A1" s="166" t="s">
        <v>0</v>
      </c>
      <c r="B1" s="166"/>
      <c r="C1" s="166"/>
      <c r="D1" s="166"/>
      <c r="E1" s="166"/>
      <c r="F1" s="166"/>
      <c r="G1" s="166"/>
      <c r="H1" s="166"/>
      <c r="I1" s="166"/>
      <c r="J1" s="166"/>
      <c r="K1" s="166"/>
    </row>
    <row r="2" spans="1:11" ht="15" customHeight="1">
      <c r="A2" s="158" t="s">
        <v>1</v>
      </c>
      <c r="B2" s="158"/>
      <c r="C2" s="158"/>
      <c r="D2" s="158"/>
      <c r="E2" s="158"/>
      <c r="F2" s="158"/>
      <c r="G2" s="158"/>
      <c r="H2" s="158"/>
      <c r="I2" s="158"/>
      <c r="J2" s="158"/>
      <c r="K2" s="158"/>
    </row>
    <row r="3" spans="1:11" ht="15" customHeight="1">
      <c r="A3" s="158" t="s">
        <v>2</v>
      </c>
      <c r="B3" s="158"/>
      <c r="C3" s="158"/>
      <c r="D3" s="158"/>
      <c r="E3" s="158"/>
      <c r="F3" s="158"/>
      <c r="G3" s="158"/>
      <c r="H3" s="158"/>
      <c r="I3" s="158"/>
      <c r="J3" s="158"/>
      <c r="K3" s="158"/>
    </row>
    <row r="4" spans="1:11" ht="15" customHeight="1">
      <c r="A4" s="158" t="s">
        <v>3</v>
      </c>
      <c r="B4" s="158"/>
      <c r="C4" s="158"/>
      <c r="D4" s="158"/>
      <c r="E4" s="158"/>
      <c r="F4" s="158"/>
      <c r="G4" s="158"/>
      <c r="H4" s="158"/>
      <c r="I4" s="158"/>
      <c r="J4" s="158"/>
      <c r="K4" s="158"/>
    </row>
    <row r="5" spans="1:11" ht="15.75">
      <c r="A5" s="153" t="s">
        <v>4</v>
      </c>
      <c r="B5" s="153"/>
      <c r="C5" s="153"/>
      <c r="D5" s="153"/>
      <c r="E5" s="153"/>
      <c r="F5" s="153"/>
      <c r="G5" s="153"/>
      <c r="H5" s="153"/>
      <c r="I5" s="153"/>
      <c r="J5" s="153"/>
      <c r="K5" s="153"/>
    </row>
    <row r="6" spans="1:11" ht="15.75">
      <c r="A6" s="165" t="s">
        <v>114</v>
      </c>
      <c r="B6" s="165"/>
      <c r="C6" s="165"/>
      <c r="D6" s="165"/>
      <c r="E6" s="165"/>
      <c r="F6" s="165"/>
      <c r="G6" s="165"/>
      <c r="H6" s="165"/>
      <c r="I6" s="165"/>
      <c r="J6" s="165"/>
      <c r="K6" s="165"/>
    </row>
    <row r="7" spans="1:11" ht="15.75">
      <c r="A7" s="99"/>
      <c r="B7" s="99"/>
      <c r="C7" s="99"/>
      <c r="D7" s="99"/>
      <c r="E7" s="99"/>
      <c r="F7" s="99"/>
      <c r="G7" s="99"/>
      <c r="H7" s="99"/>
      <c r="I7" s="99"/>
      <c r="J7" s="99"/>
      <c r="K7" s="99"/>
    </row>
    <row r="8" spans="1:14" s="1" customFormat="1" ht="12.75">
      <c r="A8" s="100">
        <v>1</v>
      </c>
      <c r="B8" s="30" t="s">
        <v>115</v>
      </c>
      <c r="K8" s="14"/>
      <c r="L8" s="145"/>
      <c r="M8" s="14"/>
      <c r="N8" s="14"/>
    </row>
    <row r="9" spans="1:14" s="1" customFormat="1" ht="12.75">
      <c r="A9" s="101"/>
      <c r="B9" s="152" t="s">
        <v>116</v>
      </c>
      <c r="C9" s="152"/>
      <c r="D9" s="152"/>
      <c r="E9" s="152"/>
      <c r="F9" s="152"/>
      <c r="G9" s="152"/>
      <c r="H9" s="152"/>
      <c r="I9" s="152"/>
      <c r="J9" s="152"/>
      <c r="K9" s="152"/>
      <c r="L9" s="145"/>
      <c r="M9" s="14"/>
      <c r="N9" s="14"/>
    </row>
    <row r="10" spans="1:14" s="1" customFormat="1" ht="12.75">
      <c r="A10" s="101"/>
      <c r="B10" s="152"/>
      <c r="C10" s="152"/>
      <c r="D10" s="152"/>
      <c r="E10" s="152"/>
      <c r="F10" s="152"/>
      <c r="G10" s="152"/>
      <c r="H10" s="152"/>
      <c r="I10" s="152"/>
      <c r="J10" s="152"/>
      <c r="K10" s="152"/>
      <c r="L10" s="145"/>
      <c r="M10" s="14"/>
      <c r="N10" s="14"/>
    </row>
    <row r="11" spans="1:14" s="1" customFormat="1" ht="12.75">
      <c r="A11" s="101"/>
      <c r="B11" s="152"/>
      <c r="C11" s="152"/>
      <c r="D11" s="152"/>
      <c r="E11" s="152"/>
      <c r="F11" s="152"/>
      <c r="G11" s="152"/>
      <c r="H11" s="152"/>
      <c r="I11" s="152"/>
      <c r="J11" s="152"/>
      <c r="K11" s="152"/>
      <c r="L11" s="145"/>
      <c r="M11" s="14"/>
      <c r="N11" s="14"/>
    </row>
    <row r="12" spans="1:14" s="1" customFormat="1" ht="12.75">
      <c r="A12" s="101"/>
      <c r="K12" s="14"/>
      <c r="L12" s="145"/>
      <c r="M12" s="14"/>
      <c r="N12" s="14"/>
    </row>
    <row r="13" spans="1:14" s="1" customFormat="1" ht="12.75">
      <c r="A13" s="101"/>
      <c r="B13" s="161" t="s">
        <v>117</v>
      </c>
      <c r="C13" s="161"/>
      <c r="D13" s="161"/>
      <c r="E13" s="161"/>
      <c r="F13" s="161"/>
      <c r="G13" s="161"/>
      <c r="H13" s="161"/>
      <c r="I13" s="161"/>
      <c r="J13" s="161"/>
      <c r="K13" s="161"/>
      <c r="L13" s="145"/>
      <c r="M13" s="14"/>
      <c r="N13" s="14"/>
    </row>
    <row r="14" spans="1:14" s="1" customFormat="1" ht="12.75">
      <c r="A14" s="101"/>
      <c r="B14" s="161"/>
      <c r="C14" s="161"/>
      <c r="D14" s="161"/>
      <c r="E14" s="161"/>
      <c r="F14" s="161"/>
      <c r="G14" s="161"/>
      <c r="H14" s="161"/>
      <c r="I14" s="161"/>
      <c r="J14" s="161"/>
      <c r="K14" s="161"/>
      <c r="L14" s="145"/>
      <c r="M14" s="14"/>
      <c r="N14" s="14"/>
    </row>
    <row r="15" spans="1:14" s="1" customFormat="1" ht="12.75">
      <c r="A15" s="101"/>
      <c r="B15" s="161"/>
      <c r="C15" s="161"/>
      <c r="D15" s="161"/>
      <c r="E15" s="161"/>
      <c r="F15" s="161"/>
      <c r="G15" s="161"/>
      <c r="H15" s="161"/>
      <c r="I15" s="161"/>
      <c r="J15" s="161"/>
      <c r="K15" s="161"/>
      <c r="L15" s="145"/>
      <c r="M15" s="14"/>
      <c r="N15" s="14"/>
    </row>
    <row r="16" spans="1:14" s="1" customFormat="1" ht="12.75">
      <c r="A16" s="101"/>
      <c r="B16" s="102"/>
      <c r="C16" s="102"/>
      <c r="D16" s="102"/>
      <c r="E16" s="102"/>
      <c r="F16" s="102"/>
      <c r="G16" s="102"/>
      <c r="H16" s="102"/>
      <c r="I16" s="102"/>
      <c r="J16" s="102"/>
      <c r="K16" s="102"/>
      <c r="L16" s="145"/>
      <c r="M16" s="14"/>
      <c r="N16" s="14"/>
    </row>
    <row r="17" spans="1:14" s="1" customFormat="1" ht="12.75">
      <c r="A17" s="100">
        <v>2</v>
      </c>
      <c r="B17" s="30" t="s">
        <v>118</v>
      </c>
      <c r="K17" s="14"/>
      <c r="L17" s="145"/>
      <c r="M17" s="14"/>
      <c r="N17" s="14"/>
    </row>
    <row r="18" spans="1:14" s="1" customFormat="1" ht="12.75">
      <c r="A18" s="100"/>
      <c r="B18" s="30"/>
      <c r="K18" s="14"/>
      <c r="L18" s="145"/>
      <c r="M18" s="14"/>
      <c r="N18" s="14"/>
    </row>
    <row r="19" spans="1:14" s="1" customFormat="1" ht="12.75">
      <c r="A19" s="100"/>
      <c r="B19" s="100">
        <v>2.1</v>
      </c>
      <c r="C19" s="103" t="s">
        <v>119</v>
      </c>
      <c r="K19" s="14"/>
      <c r="L19" s="145"/>
      <c r="M19" s="14"/>
      <c r="N19" s="14"/>
    </row>
    <row r="20" spans="1:14" s="1" customFormat="1" ht="12.75">
      <c r="A20" s="100"/>
      <c r="B20" s="100"/>
      <c r="C20" s="164" t="s">
        <v>120</v>
      </c>
      <c r="D20" s="164"/>
      <c r="E20" s="164"/>
      <c r="F20" s="164"/>
      <c r="G20" s="164"/>
      <c r="H20" s="164"/>
      <c r="I20" s="164"/>
      <c r="J20" s="164"/>
      <c r="K20" s="164"/>
      <c r="L20" s="145"/>
      <c r="M20" s="14"/>
      <c r="N20" s="14"/>
    </row>
    <row r="21" spans="1:14" s="1" customFormat="1" ht="12.75">
      <c r="A21" s="100"/>
      <c r="B21" s="100"/>
      <c r="C21" s="164"/>
      <c r="D21" s="164"/>
      <c r="E21" s="164"/>
      <c r="F21" s="164"/>
      <c r="G21" s="164"/>
      <c r="H21" s="164"/>
      <c r="I21" s="164"/>
      <c r="J21" s="164"/>
      <c r="K21" s="164"/>
      <c r="L21" s="145"/>
      <c r="M21" s="14"/>
      <c r="N21" s="14"/>
    </row>
    <row r="22" spans="1:14" s="1" customFormat="1" ht="12.75">
      <c r="A22" s="100"/>
      <c r="B22" s="100"/>
      <c r="K22" s="14"/>
      <c r="L22" s="145"/>
      <c r="M22" s="14"/>
      <c r="N22" s="14"/>
    </row>
    <row r="23" spans="1:14" s="1" customFormat="1" ht="12.75">
      <c r="A23" s="100"/>
      <c r="B23" s="100">
        <v>2.2</v>
      </c>
      <c r="C23" s="103" t="s">
        <v>121</v>
      </c>
      <c r="K23" s="14"/>
      <c r="L23" s="145"/>
      <c r="M23" s="14"/>
      <c r="N23" s="14"/>
    </row>
    <row r="24" spans="1:14" s="1" customFormat="1" ht="12.75">
      <c r="A24" s="100"/>
      <c r="B24" s="100"/>
      <c r="C24" s="161" t="s">
        <v>122</v>
      </c>
      <c r="D24" s="161"/>
      <c r="E24" s="161"/>
      <c r="F24" s="161"/>
      <c r="G24" s="161"/>
      <c r="H24" s="161"/>
      <c r="I24" s="161"/>
      <c r="J24" s="161"/>
      <c r="K24" s="161"/>
      <c r="L24" s="145"/>
      <c r="M24" s="14"/>
      <c r="N24" s="14"/>
    </row>
    <row r="25" spans="1:14" s="1" customFormat="1" ht="12.75">
      <c r="A25" s="100"/>
      <c r="B25" s="100"/>
      <c r="C25" s="161"/>
      <c r="D25" s="161"/>
      <c r="E25" s="161"/>
      <c r="F25" s="161"/>
      <c r="G25" s="161"/>
      <c r="H25" s="161"/>
      <c r="I25" s="161"/>
      <c r="J25" s="161"/>
      <c r="K25" s="161"/>
      <c r="L25" s="145"/>
      <c r="M25" s="14"/>
      <c r="N25" s="14"/>
    </row>
    <row r="26" spans="1:14" s="1" customFormat="1" ht="12.75">
      <c r="A26" s="100"/>
      <c r="B26" s="100"/>
      <c r="C26" s="161"/>
      <c r="D26" s="161"/>
      <c r="E26" s="161"/>
      <c r="F26" s="161"/>
      <c r="G26" s="161"/>
      <c r="H26" s="161"/>
      <c r="I26" s="161"/>
      <c r="J26" s="161"/>
      <c r="K26" s="161"/>
      <c r="L26" s="145"/>
      <c r="M26" s="14"/>
      <c r="N26" s="14"/>
    </row>
    <row r="27" spans="1:14" s="1" customFormat="1" ht="12.75">
      <c r="A27" s="100"/>
      <c r="B27" s="100"/>
      <c r="K27" s="14"/>
      <c r="L27" s="145"/>
      <c r="M27" s="14"/>
      <c r="N27" s="14"/>
    </row>
    <row r="28" spans="1:14" s="1" customFormat="1" ht="12.75">
      <c r="A28" s="100"/>
      <c r="B28" s="100"/>
      <c r="C28" s="164" t="s">
        <v>123</v>
      </c>
      <c r="D28" s="164"/>
      <c r="E28" s="164"/>
      <c r="F28" s="164"/>
      <c r="G28" s="164"/>
      <c r="H28" s="164"/>
      <c r="I28" s="164"/>
      <c r="J28" s="164"/>
      <c r="K28" s="164"/>
      <c r="L28" s="145"/>
      <c r="M28" s="14"/>
      <c r="N28" s="14"/>
    </row>
    <row r="29" spans="1:14" s="1" customFormat="1" ht="12.75">
      <c r="A29" s="100"/>
      <c r="B29" s="100"/>
      <c r="C29" s="164"/>
      <c r="D29" s="164"/>
      <c r="E29" s="164"/>
      <c r="F29" s="164"/>
      <c r="G29" s="164"/>
      <c r="H29" s="164"/>
      <c r="I29" s="164"/>
      <c r="J29" s="164"/>
      <c r="K29" s="164"/>
      <c r="L29" s="145"/>
      <c r="M29" s="14"/>
      <c r="N29" s="14"/>
    </row>
    <row r="30" spans="1:14" s="1" customFormat="1" ht="12.75">
      <c r="A30" s="100"/>
      <c r="B30" s="100"/>
      <c r="C30" s="164"/>
      <c r="D30" s="164"/>
      <c r="E30" s="164"/>
      <c r="F30" s="164"/>
      <c r="G30" s="164"/>
      <c r="H30" s="164"/>
      <c r="I30" s="164"/>
      <c r="J30" s="164"/>
      <c r="K30" s="164"/>
      <c r="L30" s="145"/>
      <c r="M30" s="14"/>
      <c r="N30" s="14"/>
    </row>
    <row r="31" spans="1:14" s="1" customFormat="1" ht="12.75">
      <c r="A31" s="100"/>
      <c r="B31" s="100"/>
      <c r="K31" s="14"/>
      <c r="L31" s="145"/>
      <c r="M31" s="14"/>
      <c r="N31" s="14"/>
    </row>
    <row r="32" spans="1:14" s="1" customFormat="1" ht="12.75">
      <c r="A32" s="100"/>
      <c r="B32" s="100"/>
      <c r="C32" s="164" t="s">
        <v>124</v>
      </c>
      <c r="D32" s="164"/>
      <c r="E32" s="164"/>
      <c r="F32" s="164"/>
      <c r="G32" s="164"/>
      <c r="H32" s="164"/>
      <c r="I32" s="164"/>
      <c r="J32" s="164"/>
      <c r="K32" s="164"/>
      <c r="L32" s="145"/>
      <c r="M32" s="14"/>
      <c r="N32" s="14"/>
    </row>
    <row r="33" spans="1:14" s="1" customFormat="1" ht="12.75">
      <c r="A33" s="100"/>
      <c r="B33" s="100"/>
      <c r="C33" s="164"/>
      <c r="D33" s="164"/>
      <c r="E33" s="164"/>
      <c r="F33" s="164"/>
      <c r="G33" s="164"/>
      <c r="H33" s="164"/>
      <c r="I33" s="164"/>
      <c r="J33" s="164"/>
      <c r="K33" s="164"/>
      <c r="L33" s="145"/>
      <c r="M33" s="14"/>
      <c r="N33" s="14"/>
    </row>
    <row r="34" spans="1:14" s="1" customFormat="1" ht="12.75">
      <c r="A34" s="100"/>
      <c r="B34" s="100"/>
      <c r="K34" s="14"/>
      <c r="L34" s="145"/>
      <c r="M34" s="14"/>
      <c r="N34" s="14"/>
    </row>
    <row r="35" spans="1:14" s="1" customFormat="1" ht="12.75">
      <c r="A35" s="100"/>
      <c r="B35" s="100"/>
      <c r="C35" s="164" t="s">
        <v>125</v>
      </c>
      <c r="D35" s="164"/>
      <c r="E35" s="164"/>
      <c r="F35" s="164"/>
      <c r="G35" s="164"/>
      <c r="H35" s="164"/>
      <c r="I35" s="164"/>
      <c r="J35" s="164"/>
      <c r="K35" s="164"/>
      <c r="L35" s="145"/>
      <c r="M35" s="14"/>
      <c r="N35" s="14"/>
    </row>
    <row r="36" spans="1:14" s="1" customFormat="1" ht="12.75">
      <c r="A36" s="100"/>
      <c r="B36" s="100"/>
      <c r="C36" s="164"/>
      <c r="D36" s="164"/>
      <c r="E36" s="164"/>
      <c r="F36" s="164"/>
      <c r="G36" s="164"/>
      <c r="H36" s="164"/>
      <c r="I36" s="164"/>
      <c r="J36" s="164"/>
      <c r="K36" s="164"/>
      <c r="L36" s="145"/>
      <c r="M36" s="14"/>
      <c r="N36" s="14"/>
    </row>
    <row r="37" spans="1:14" s="1" customFormat="1" ht="12.75">
      <c r="A37" s="100"/>
      <c r="B37" s="100"/>
      <c r="C37" s="164"/>
      <c r="D37" s="164"/>
      <c r="E37" s="164"/>
      <c r="F37" s="164"/>
      <c r="G37" s="164"/>
      <c r="H37" s="164"/>
      <c r="I37" s="164"/>
      <c r="J37" s="164"/>
      <c r="K37" s="164"/>
      <c r="L37" s="145"/>
      <c r="M37" s="14"/>
      <c r="N37" s="14"/>
    </row>
    <row r="38" spans="1:14" s="1" customFormat="1" ht="12.75">
      <c r="A38" s="100"/>
      <c r="B38" s="100"/>
      <c r="K38" s="14"/>
      <c r="L38" s="145"/>
      <c r="M38" s="14"/>
      <c r="N38" s="14"/>
    </row>
    <row r="39" spans="1:14" s="1" customFormat="1" ht="12.75">
      <c r="A39" s="100"/>
      <c r="B39" s="100">
        <v>2.3</v>
      </c>
      <c r="C39" s="103" t="s">
        <v>126</v>
      </c>
      <c r="K39" s="14"/>
      <c r="L39" s="145"/>
      <c r="M39" s="14"/>
      <c r="N39" s="14"/>
    </row>
    <row r="40" spans="1:14" s="1" customFormat="1" ht="12.75">
      <c r="A40" s="100"/>
      <c r="B40" s="100"/>
      <c r="C40" s="161" t="s">
        <v>127</v>
      </c>
      <c r="D40" s="161"/>
      <c r="E40" s="161"/>
      <c r="F40" s="161"/>
      <c r="G40" s="161"/>
      <c r="H40" s="161"/>
      <c r="I40" s="161"/>
      <c r="J40" s="161"/>
      <c r="K40" s="161"/>
      <c r="L40" s="145"/>
      <c r="M40" s="14"/>
      <c r="N40" s="14"/>
    </row>
    <row r="41" spans="1:14" s="1" customFormat="1" ht="12.75">
      <c r="A41" s="100"/>
      <c r="B41" s="100"/>
      <c r="K41" s="14"/>
      <c r="L41" s="145"/>
      <c r="M41" s="14"/>
      <c r="N41" s="14"/>
    </row>
    <row r="42" spans="1:14" s="1" customFormat="1" ht="12.75">
      <c r="A42" s="100"/>
      <c r="B42" s="100"/>
      <c r="C42" s="164" t="s">
        <v>128</v>
      </c>
      <c r="D42" s="164"/>
      <c r="E42" s="164"/>
      <c r="F42" s="164"/>
      <c r="G42" s="164"/>
      <c r="H42" s="164"/>
      <c r="I42" s="164"/>
      <c r="J42" s="164"/>
      <c r="K42" s="164"/>
      <c r="L42" s="145"/>
      <c r="M42" s="14"/>
      <c r="N42" s="14"/>
    </row>
    <row r="43" spans="1:14" s="1" customFormat="1" ht="12.75">
      <c r="A43" s="100"/>
      <c r="B43" s="100"/>
      <c r="C43" s="164"/>
      <c r="D43" s="164"/>
      <c r="E43" s="164"/>
      <c r="F43" s="164"/>
      <c r="G43" s="164"/>
      <c r="H43" s="164"/>
      <c r="I43" s="164"/>
      <c r="J43" s="164"/>
      <c r="K43" s="164"/>
      <c r="L43" s="145"/>
      <c r="M43" s="14"/>
      <c r="N43" s="14"/>
    </row>
    <row r="44" spans="1:14" s="1" customFormat="1" ht="12.75">
      <c r="A44" s="100"/>
      <c r="B44" s="100"/>
      <c r="K44" s="14"/>
      <c r="L44" s="145"/>
      <c r="M44" s="14"/>
      <c r="N44" s="14"/>
    </row>
    <row r="45" spans="1:14" s="1" customFormat="1" ht="12.75">
      <c r="A45" s="100"/>
      <c r="B45" s="100">
        <v>2.4</v>
      </c>
      <c r="C45" s="103" t="s">
        <v>129</v>
      </c>
      <c r="K45" s="14"/>
      <c r="L45" s="145"/>
      <c r="M45" s="14"/>
      <c r="N45" s="14"/>
    </row>
    <row r="46" spans="1:14" s="1" customFormat="1" ht="12.75">
      <c r="A46" s="100"/>
      <c r="B46" s="100"/>
      <c r="C46" s="164" t="s">
        <v>130</v>
      </c>
      <c r="D46" s="164"/>
      <c r="E46" s="164"/>
      <c r="F46" s="164"/>
      <c r="G46" s="164"/>
      <c r="H46" s="164"/>
      <c r="I46" s="164"/>
      <c r="J46" s="164"/>
      <c r="K46" s="164"/>
      <c r="L46" s="145"/>
      <c r="M46" s="14"/>
      <c r="N46" s="14"/>
    </row>
    <row r="47" spans="1:14" s="1" customFormat="1" ht="12.75">
      <c r="A47" s="100"/>
      <c r="B47" s="100"/>
      <c r="C47" s="164"/>
      <c r="D47" s="164"/>
      <c r="E47" s="164"/>
      <c r="F47" s="164"/>
      <c r="G47" s="164"/>
      <c r="H47" s="164"/>
      <c r="I47" s="164"/>
      <c r="J47" s="164"/>
      <c r="K47" s="164"/>
      <c r="L47" s="145"/>
      <c r="M47" s="14"/>
      <c r="N47" s="14"/>
    </row>
    <row r="48" spans="1:14" s="1" customFormat="1" ht="12.75" customHeight="1">
      <c r="A48" s="100"/>
      <c r="B48" s="100"/>
      <c r="C48" s="164"/>
      <c r="D48" s="164"/>
      <c r="E48" s="164"/>
      <c r="F48" s="164"/>
      <c r="G48" s="164"/>
      <c r="H48" s="164"/>
      <c r="I48" s="164"/>
      <c r="J48" s="164"/>
      <c r="K48" s="164"/>
      <c r="L48" s="145"/>
      <c r="M48" s="14"/>
      <c r="N48" s="14"/>
    </row>
    <row r="49" spans="1:14" s="1" customFormat="1" ht="12.75">
      <c r="A49" s="100"/>
      <c r="B49" s="100"/>
      <c r="K49" s="14"/>
      <c r="L49" s="145"/>
      <c r="M49" s="14"/>
      <c r="N49" s="14"/>
    </row>
    <row r="50" spans="1:14" s="1" customFormat="1" ht="12.75">
      <c r="A50" s="100"/>
      <c r="B50" s="100"/>
      <c r="C50" s="1" t="s">
        <v>131</v>
      </c>
      <c r="K50" s="14"/>
      <c r="L50" s="145"/>
      <c r="M50" s="14"/>
      <c r="N50" s="14"/>
    </row>
    <row r="51" spans="1:14" s="1" customFormat="1" ht="12.75">
      <c r="A51" s="100"/>
      <c r="B51" s="100"/>
      <c r="I51" s="104" t="s">
        <v>132</v>
      </c>
      <c r="K51" s="14"/>
      <c r="L51" s="145"/>
      <c r="M51" s="14"/>
      <c r="N51" s="14"/>
    </row>
    <row r="52" spans="1:14" s="1" customFormat="1" ht="12.75">
      <c r="A52" s="100"/>
      <c r="B52" s="100"/>
      <c r="C52" s="1" t="s">
        <v>133</v>
      </c>
      <c r="I52" s="14">
        <v>3.8</v>
      </c>
      <c r="K52" s="14"/>
      <c r="L52" s="145"/>
      <c r="M52" s="14"/>
      <c r="N52" s="14"/>
    </row>
    <row r="53" spans="1:14" s="1" customFormat="1" ht="12.75">
      <c r="A53" s="100"/>
      <c r="B53" s="100"/>
      <c r="C53" s="1" t="s">
        <v>134</v>
      </c>
      <c r="I53" s="14">
        <v>2.358</v>
      </c>
      <c r="K53" s="14"/>
      <c r="L53" s="145"/>
      <c r="M53" s="14"/>
      <c r="N53" s="14"/>
    </row>
    <row r="54" spans="1:14" s="1" customFormat="1" ht="12.75">
      <c r="A54" s="100"/>
      <c r="B54" s="100"/>
      <c r="C54" s="1" t="s">
        <v>135</v>
      </c>
      <c r="I54" s="14">
        <v>5.05</v>
      </c>
      <c r="K54" s="14"/>
      <c r="L54" s="145"/>
      <c r="M54" s="14"/>
      <c r="N54" s="14"/>
    </row>
    <row r="55" spans="1:14" s="1" customFormat="1" ht="12.75">
      <c r="A55" s="100"/>
      <c r="B55" s="100"/>
      <c r="K55" s="14"/>
      <c r="L55" s="145"/>
      <c r="M55" s="14"/>
      <c r="N55" s="14"/>
    </row>
    <row r="56" spans="1:14" s="1" customFormat="1" ht="12.75">
      <c r="A56" s="100"/>
      <c r="B56" s="100">
        <v>2.5</v>
      </c>
      <c r="C56" s="103" t="s">
        <v>136</v>
      </c>
      <c r="K56" s="14"/>
      <c r="L56" s="145"/>
      <c r="M56" s="14"/>
      <c r="N56" s="14"/>
    </row>
    <row r="57" spans="1:14" s="1" customFormat="1" ht="12.75">
      <c r="A57" s="100"/>
      <c r="B57" s="100"/>
      <c r="C57" s="164" t="s">
        <v>137</v>
      </c>
      <c r="D57" s="164"/>
      <c r="E57" s="164"/>
      <c r="F57" s="164"/>
      <c r="G57" s="164"/>
      <c r="H57" s="164"/>
      <c r="I57" s="164"/>
      <c r="J57" s="164"/>
      <c r="K57" s="164"/>
      <c r="L57" s="145"/>
      <c r="M57" s="14"/>
      <c r="N57" s="14"/>
    </row>
    <row r="58" spans="1:14" s="1" customFormat="1" ht="12.75">
      <c r="A58" s="100"/>
      <c r="B58" s="100"/>
      <c r="C58" s="164"/>
      <c r="D58" s="164"/>
      <c r="E58" s="164"/>
      <c r="F58" s="164"/>
      <c r="G58" s="164"/>
      <c r="H58" s="164"/>
      <c r="I58" s="164"/>
      <c r="J58" s="164"/>
      <c r="K58" s="164"/>
      <c r="L58" s="145"/>
      <c r="M58" s="14"/>
      <c r="N58" s="14"/>
    </row>
    <row r="59" spans="1:14" s="1" customFormat="1" ht="12.75">
      <c r="A59" s="100"/>
      <c r="B59" s="100"/>
      <c r="C59" s="164"/>
      <c r="D59" s="164"/>
      <c r="E59" s="164"/>
      <c r="F59" s="164"/>
      <c r="G59" s="164"/>
      <c r="H59" s="164"/>
      <c r="I59" s="164"/>
      <c r="J59" s="164"/>
      <c r="K59" s="164"/>
      <c r="L59" s="145"/>
      <c r="M59" s="14"/>
      <c r="N59" s="14"/>
    </row>
    <row r="60" spans="1:14" s="1" customFormat="1" ht="12.75">
      <c r="A60" s="100"/>
      <c r="B60" s="100"/>
      <c r="K60" s="14"/>
      <c r="L60" s="145"/>
      <c r="M60" s="14"/>
      <c r="N60" s="14"/>
    </row>
    <row r="61" spans="1:14" s="1" customFormat="1" ht="12.75">
      <c r="A61" s="100"/>
      <c r="B61" s="100"/>
      <c r="C61" s="164" t="s">
        <v>138</v>
      </c>
      <c r="D61" s="164"/>
      <c r="E61" s="164"/>
      <c r="F61" s="164"/>
      <c r="G61" s="164"/>
      <c r="H61" s="164"/>
      <c r="I61" s="164"/>
      <c r="J61" s="164"/>
      <c r="K61" s="164"/>
      <c r="L61" s="145"/>
      <c r="M61" s="14"/>
      <c r="N61" s="14"/>
    </row>
    <row r="62" spans="1:14" s="1" customFormat="1" ht="12.75">
      <c r="A62" s="100"/>
      <c r="B62" s="100"/>
      <c r="C62" s="164"/>
      <c r="D62" s="164"/>
      <c r="E62" s="164"/>
      <c r="F62" s="164"/>
      <c r="G62" s="164"/>
      <c r="H62" s="164"/>
      <c r="I62" s="164"/>
      <c r="J62" s="164"/>
      <c r="K62" s="164"/>
      <c r="L62" s="145"/>
      <c r="M62" s="14"/>
      <c r="N62" s="14"/>
    </row>
    <row r="63" spans="1:14" s="1" customFormat="1" ht="12.75">
      <c r="A63" s="100"/>
      <c r="B63" s="100"/>
      <c r="C63" s="164"/>
      <c r="D63" s="164"/>
      <c r="E63" s="164"/>
      <c r="F63" s="164"/>
      <c r="G63" s="164"/>
      <c r="H63" s="164"/>
      <c r="I63" s="164"/>
      <c r="J63" s="164"/>
      <c r="K63" s="164"/>
      <c r="L63" s="145"/>
      <c r="M63" s="14"/>
      <c r="N63" s="14"/>
    </row>
    <row r="64" spans="1:14" s="1" customFormat="1" ht="12.75">
      <c r="A64" s="100"/>
      <c r="B64" s="100"/>
      <c r="K64" s="14"/>
      <c r="L64" s="145"/>
      <c r="M64" s="14"/>
      <c r="N64" s="14"/>
    </row>
    <row r="65" spans="1:14" s="1" customFormat="1" ht="12.75">
      <c r="A65" s="100"/>
      <c r="B65" s="100">
        <v>2.6</v>
      </c>
      <c r="C65" s="103" t="s">
        <v>139</v>
      </c>
      <c r="D65" s="103"/>
      <c r="K65" s="14"/>
      <c r="L65" s="145"/>
      <c r="M65" s="14"/>
      <c r="N65" s="14"/>
    </row>
    <row r="66" spans="1:14" s="1" customFormat="1" ht="12.75">
      <c r="A66" s="100"/>
      <c r="B66" s="100"/>
      <c r="C66" s="1" t="s">
        <v>140</v>
      </c>
      <c r="D66" s="105" t="s">
        <v>141</v>
      </c>
      <c r="K66" s="14"/>
      <c r="L66" s="145"/>
      <c r="M66" s="14"/>
      <c r="N66" s="14"/>
    </row>
    <row r="67" spans="1:14" s="1" customFormat="1" ht="12.75">
      <c r="A67" s="100"/>
      <c r="B67" s="100"/>
      <c r="D67" s="164" t="s">
        <v>142</v>
      </c>
      <c r="E67" s="164"/>
      <c r="F67" s="164"/>
      <c r="G67" s="164"/>
      <c r="H67" s="164"/>
      <c r="I67" s="164"/>
      <c r="J67" s="164"/>
      <c r="K67" s="164"/>
      <c r="L67" s="145"/>
      <c r="M67" s="14"/>
      <c r="N67" s="14"/>
    </row>
    <row r="68" spans="1:14" s="1" customFormat="1" ht="12.75">
      <c r="A68" s="100"/>
      <c r="B68" s="100"/>
      <c r="D68" s="164"/>
      <c r="E68" s="164"/>
      <c r="F68" s="164"/>
      <c r="G68" s="164"/>
      <c r="H68" s="164"/>
      <c r="I68" s="164"/>
      <c r="J68" s="164"/>
      <c r="K68" s="164"/>
      <c r="L68" s="145"/>
      <c r="M68" s="14"/>
      <c r="N68" s="14"/>
    </row>
    <row r="69" spans="1:14" s="1" customFormat="1" ht="12.75">
      <c r="A69" s="100"/>
      <c r="B69" s="100"/>
      <c r="D69" s="164"/>
      <c r="E69" s="164"/>
      <c r="F69" s="164"/>
      <c r="G69" s="164"/>
      <c r="H69" s="164"/>
      <c r="I69" s="164"/>
      <c r="J69" s="164"/>
      <c r="K69" s="164"/>
      <c r="L69" s="145"/>
      <c r="M69" s="14"/>
      <c r="N69" s="14"/>
    </row>
    <row r="70" spans="1:14" s="1" customFormat="1" ht="12.75">
      <c r="A70" s="100"/>
      <c r="B70" s="100"/>
      <c r="D70" s="164"/>
      <c r="E70" s="164"/>
      <c r="F70" s="164"/>
      <c r="G70" s="164"/>
      <c r="H70" s="164"/>
      <c r="I70" s="164"/>
      <c r="J70" s="164"/>
      <c r="K70" s="164"/>
      <c r="L70" s="145"/>
      <c r="M70" s="14"/>
      <c r="N70" s="14"/>
    </row>
    <row r="71" spans="1:14" s="1" customFormat="1" ht="12.75">
      <c r="A71" s="100"/>
      <c r="B71" s="100"/>
      <c r="D71" s="164"/>
      <c r="E71" s="164"/>
      <c r="F71" s="164"/>
      <c r="G71" s="164"/>
      <c r="H71" s="164"/>
      <c r="I71" s="164"/>
      <c r="J71" s="164"/>
      <c r="K71" s="164"/>
      <c r="L71" s="145"/>
      <c r="M71" s="14"/>
      <c r="N71" s="14"/>
    </row>
    <row r="72" spans="1:14" s="1" customFormat="1" ht="12.75">
      <c r="A72" s="100"/>
      <c r="B72" s="100"/>
      <c r="K72" s="14"/>
      <c r="L72" s="145"/>
      <c r="M72" s="14"/>
      <c r="N72" s="14"/>
    </row>
    <row r="73" spans="1:14" s="1" customFormat="1" ht="12.75">
      <c r="A73" s="100"/>
      <c r="B73" s="100"/>
      <c r="C73" s="1" t="s">
        <v>143</v>
      </c>
      <c r="D73" s="105" t="s">
        <v>144</v>
      </c>
      <c r="K73" s="14"/>
      <c r="L73" s="145"/>
      <c r="M73" s="14"/>
      <c r="N73" s="14"/>
    </row>
    <row r="74" spans="1:14" s="1" customFormat="1" ht="12.75">
      <c r="A74" s="100"/>
      <c r="B74" s="100"/>
      <c r="D74" s="164" t="s">
        <v>145</v>
      </c>
      <c r="E74" s="164"/>
      <c r="F74" s="164"/>
      <c r="G74" s="164"/>
      <c r="H74" s="164"/>
      <c r="I74" s="164"/>
      <c r="J74" s="164"/>
      <c r="K74" s="164"/>
      <c r="L74" s="145"/>
      <c r="M74" s="14"/>
      <c r="N74" s="14"/>
    </row>
    <row r="75" spans="1:14" s="1" customFormat="1" ht="12.75">
      <c r="A75" s="100"/>
      <c r="B75" s="100"/>
      <c r="D75" s="164"/>
      <c r="E75" s="164"/>
      <c r="F75" s="164"/>
      <c r="G75" s="164"/>
      <c r="H75" s="164"/>
      <c r="I75" s="164"/>
      <c r="J75" s="164"/>
      <c r="K75" s="164"/>
      <c r="L75" s="145"/>
      <c r="M75" s="14"/>
      <c r="N75" s="14"/>
    </row>
    <row r="76" spans="1:14" s="1" customFormat="1" ht="12.75">
      <c r="A76" s="100"/>
      <c r="B76" s="100"/>
      <c r="K76" s="14"/>
      <c r="L76" s="145"/>
      <c r="M76" s="14"/>
      <c r="N76" s="14"/>
    </row>
    <row r="77" spans="1:14" s="1" customFormat="1" ht="12.75">
      <c r="A77" s="100"/>
      <c r="B77" s="100">
        <v>2.7</v>
      </c>
      <c r="C77" s="103" t="s">
        <v>146</v>
      </c>
      <c r="K77" s="14"/>
      <c r="L77" s="145"/>
      <c r="M77" s="14"/>
      <c r="N77" s="14"/>
    </row>
    <row r="78" spans="1:14" s="1" customFormat="1" ht="12.75">
      <c r="A78" s="100"/>
      <c r="B78" s="100"/>
      <c r="C78" s="1" t="s">
        <v>147</v>
      </c>
      <c r="K78" s="14"/>
      <c r="L78" s="145"/>
      <c r="M78" s="14"/>
      <c r="N78" s="14"/>
    </row>
    <row r="79" spans="1:14" s="1" customFormat="1" ht="12.75">
      <c r="A79" s="100"/>
      <c r="B79" s="100"/>
      <c r="C79" s="1" t="s">
        <v>48</v>
      </c>
      <c r="K79" s="14"/>
      <c r="L79" s="145"/>
      <c r="M79" s="14"/>
      <c r="N79" s="14"/>
    </row>
    <row r="80" spans="1:14" s="1" customFormat="1" ht="12.75">
      <c r="A80" s="100"/>
      <c r="B80" s="100">
        <v>2.8</v>
      </c>
      <c r="C80" s="103" t="s">
        <v>148</v>
      </c>
      <c r="K80" s="14"/>
      <c r="L80" s="145"/>
      <c r="M80" s="14"/>
      <c r="N80" s="14"/>
    </row>
    <row r="81" spans="1:14" s="1" customFormat="1" ht="12.75">
      <c r="A81" s="100"/>
      <c r="B81" s="100"/>
      <c r="C81" s="164" t="s">
        <v>149</v>
      </c>
      <c r="D81" s="164"/>
      <c r="E81" s="164"/>
      <c r="F81" s="164"/>
      <c r="G81" s="164"/>
      <c r="H81" s="164"/>
      <c r="I81" s="164"/>
      <c r="J81" s="164"/>
      <c r="K81" s="164"/>
      <c r="L81" s="145"/>
      <c r="M81" s="14"/>
      <c r="N81" s="14"/>
    </row>
    <row r="82" spans="1:14" s="1" customFormat="1" ht="12.75">
      <c r="A82" s="100"/>
      <c r="B82" s="100"/>
      <c r="C82" s="164"/>
      <c r="D82" s="164"/>
      <c r="E82" s="164"/>
      <c r="F82" s="164"/>
      <c r="G82" s="164"/>
      <c r="H82" s="164"/>
      <c r="I82" s="164"/>
      <c r="J82" s="164"/>
      <c r="K82" s="164"/>
      <c r="L82" s="145"/>
      <c r="M82" s="14"/>
      <c r="N82" s="14"/>
    </row>
    <row r="83" spans="1:14" s="1" customFormat="1" ht="12.75">
      <c r="A83" s="100"/>
      <c r="B83" s="100"/>
      <c r="C83" s="164"/>
      <c r="D83" s="164"/>
      <c r="E83" s="164"/>
      <c r="F83" s="164"/>
      <c r="G83" s="164"/>
      <c r="H83" s="164"/>
      <c r="I83" s="164"/>
      <c r="J83" s="164"/>
      <c r="K83" s="164"/>
      <c r="L83" s="145"/>
      <c r="M83" s="14"/>
      <c r="N83" s="14"/>
    </row>
    <row r="84" spans="1:14" s="1" customFormat="1" ht="12.75">
      <c r="A84" s="100"/>
      <c r="B84" s="100"/>
      <c r="K84" s="14"/>
      <c r="L84" s="145"/>
      <c r="M84" s="14"/>
      <c r="N84" s="14"/>
    </row>
    <row r="85" spans="1:14" s="1" customFormat="1" ht="12.75">
      <c r="A85" s="100"/>
      <c r="B85" s="100"/>
      <c r="C85" s="1" t="s">
        <v>150</v>
      </c>
      <c r="K85" s="14"/>
      <c r="L85" s="145"/>
      <c r="M85" s="14"/>
      <c r="N85" s="14"/>
    </row>
    <row r="86" spans="1:14" s="1" customFormat="1" ht="12.75">
      <c r="A86" s="100"/>
      <c r="B86" s="100"/>
      <c r="I86" s="104" t="s">
        <v>151</v>
      </c>
      <c r="K86" s="14"/>
      <c r="L86" s="145"/>
      <c r="M86" s="14"/>
      <c r="N86" s="14"/>
    </row>
    <row r="87" spans="1:14" s="1" customFormat="1" ht="12.75">
      <c r="A87" s="100"/>
      <c r="B87" s="100"/>
      <c r="C87" s="1" t="s">
        <v>152</v>
      </c>
      <c r="I87" s="106">
        <v>0.0167</v>
      </c>
      <c r="K87" s="14"/>
      <c r="L87" s="145"/>
      <c r="M87" s="14"/>
      <c r="N87" s="14"/>
    </row>
    <row r="88" spans="1:14" s="1" customFormat="1" ht="12.75">
      <c r="A88" s="100"/>
      <c r="B88" s="100"/>
      <c r="C88" s="1" t="s">
        <v>153</v>
      </c>
      <c r="I88" s="107">
        <v>0.02</v>
      </c>
      <c r="K88" s="14"/>
      <c r="L88" s="145"/>
      <c r="M88" s="14"/>
      <c r="N88" s="14"/>
    </row>
    <row r="89" spans="1:14" s="1" customFormat="1" ht="12.75">
      <c r="A89" s="100"/>
      <c r="B89" s="100"/>
      <c r="C89" s="1" t="s">
        <v>154</v>
      </c>
      <c r="I89" s="107">
        <v>0.02</v>
      </c>
      <c r="K89" s="14"/>
      <c r="L89" s="145"/>
      <c r="M89" s="14"/>
      <c r="N89" s="14"/>
    </row>
    <row r="90" spans="1:14" s="1" customFormat="1" ht="12.75">
      <c r="A90" s="100"/>
      <c r="B90" s="100"/>
      <c r="C90" s="1" t="s">
        <v>155</v>
      </c>
      <c r="I90" s="107">
        <v>0.25</v>
      </c>
      <c r="K90" s="14"/>
      <c r="L90" s="145"/>
      <c r="M90" s="14"/>
      <c r="N90" s="14"/>
    </row>
    <row r="91" spans="1:14" s="1" customFormat="1" ht="12.75">
      <c r="A91" s="100"/>
      <c r="B91" s="100"/>
      <c r="C91" s="1" t="s">
        <v>156</v>
      </c>
      <c r="I91" s="108" t="s">
        <v>157</v>
      </c>
      <c r="K91" s="14"/>
      <c r="L91" s="145"/>
      <c r="M91" s="14"/>
      <c r="N91" s="14"/>
    </row>
    <row r="92" spans="1:14" s="1" customFormat="1" ht="12.75">
      <c r="A92" s="100"/>
      <c r="B92" s="100"/>
      <c r="C92" s="1" t="s">
        <v>158</v>
      </c>
      <c r="I92" s="107">
        <v>0.25</v>
      </c>
      <c r="K92" s="14"/>
      <c r="L92" s="145"/>
      <c r="M92" s="14"/>
      <c r="N92" s="14"/>
    </row>
    <row r="93" spans="1:14" s="1" customFormat="1" ht="12.75">
      <c r="A93" s="100"/>
      <c r="B93" s="100"/>
      <c r="C93" s="1" t="s">
        <v>159</v>
      </c>
      <c r="I93" s="107">
        <v>0.25</v>
      </c>
      <c r="K93" s="14"/>
      <c r="L93" s="145"/>
      <c r="M93" s="14"/>
      <c r="N93" s="14"/>
    </row>
    <row r="94" spans="1:14" s="1" customFormat="1" ht="12.75">
      <c r="A94" s="100"/>
      <c r="B94" s="100"/>
      <c r="C94" s="1" t="s">
        <v>160</v>
      </c>
      <c r="K94" s="14"/>
      <c r="L94" s="145"/>
      <c r="M94" s="14"/>
      <c r="N94" s="14"/>
    </row>
    <row r="95" spans="1:14" s="1" customFormat="1" ht="12.75">
      <c r="A95" s="100"/>
      <c r="B95" s="100"/>
      <c r="K95" s="14"/>
      <c r="L95" s="145"/>
      <c r="M95" s="14"/>
      <c r="N95" s="14"/>
    </row>
    <row r="96" spans="1:14" s="1" customFormat="1" ht="12.75">
      <c r="A96" s="100"/>
      <c r="B96" s="100"/>
      <c r="C96" s="1" t="s">
        <v>161</v>
      </c>
      <c r="K96" s="14"/>
      <c r="L96" s="145"/>
      <c r="M96" s="14"/>
      <c r="N96" s="14"/>
    </row>
    <row r="97" spans="1:14" s="1" customFormat="1" ht="12.75">
      <c r="A97" s="100"/>
      <c r="B97" s="100"/>
      <c r="K97" s="14"/>
      <c r="L97" s="145"/>
      <c r="M97" s="14"/>
      <c r="N97" s="14"/>
    </row>
    <row r="98" spans="1:14" s="1" customFormat="1" ht="12.75">
      <c r="A98" s="100"/>
      <c r="B98" s="100"/>
      <c r="C98" s="164" t="s">
        <v>162</v>
      </c>
      <c r="D98" s="164"/>
      <c r="E98" s="164"/>
      <c r="F98" s="164"/>
      <c r="G98" s="164"/>
      <c r="H98" s="164"/>
      <c r="I98" s="164"/>
      <c r="J98" s="164"/>
      <c r="K98" s="164"/>
      <c r="L98" s="145"/>
      <c r="M98" s="14"/>
      <c r="N98" s="14"/>
    </row>
    <row r="99" spans="1:14" s="1" customFormat="1" ht="12.75">
      <c r="A99" s="100"/>
      <c r="B99" s="100"/>
      <c r="C99" s="164"/>
      <c r="D99" s="164"/>
      <c r="E99" s="164"/>
      <c r="F99" s="164"/>
      <c r="G99" s="164"/>
      <c r="H99" s="164"/>
      <c r="I99" s="164"/>
      <c r="J99" s="164"/>
      <c r="K99" s="164"/>
      <c r="L99" s="145"/>
      <c r="M99" s="14"/>
      <c r="N99" s="14"/>
    </row>
    <row r="100" spans="1:14" s="1" customFormat="1" ht="12.75">
      <c r="A100" s="100"/>
      <c r="B100" s="100"/>
      <c r="K100" s="14"/>
      <c r="L100" s="145"/>
      <c r="M100" s="14"/>
      <c r="N100" s="14"/>
    </row>
    <row r="101" spans="1:14" s="1" customFormat="1" ht="12.75">
      <c r="A101" s="100"/>
      <c r="B101" s="100"/>
      <c r="C101" s="164" t="s">
        <v>163</v>
      </c>
      <c r="D101" s="164"/>
      <c r="E101" s="164"/>
      <c r="F101" s="164"/>
      <c r="G101" s="164"/>
      <c r="H101" s="164"/>
      <c r="I101" s="164"/>
      <c r="J101" s="164"/>
      <c r="K101" s="164"/>
      <c r="L101" s="145"/>
      <c r="M101" s="14"/>
      <c r="N101" s="14"/>
    </row>
    <row r="102" spans="1:14" s="1" customFormat="1" ht="12.75">
      <c r="A102" s="100"/>
      <c r="B102" s="100"/>
      <c r="C102" s="164"/>
      <c r="D102" s="164"/>
      <c r="E102" s="164"/>
      <c r="F102" s="164"/>
      <c r="G102" s="164"/>
      <c r="H102" s="164"/>
      <c r="I102" s="164"/>
      <c r="J102" s="164"/>
      <c r="K102" s="164"/>
      <c r="L102" s="145"/>
      <c r="M102" s="14"/>
      <c r="N102" s="14"/>
    </row>
    <row r="103" spans="1:14" s="1" customFormat="1" ht="12.75">
      <c r="A103" s="100"/>
      <c r="B103" s="100"/>
      <c r="C103" s="164"/>
      <c r="D103" s="164"/>
      <c r="E103" s="164"/>
      <c r="F103" s="164"/>
      <c r="G103" s="164"/>
      <c r="H103" s="164"/>
      <c r="I103" s="164"/>
      <c r="J103" s="164"/>
      <c r="K103" s="164"/>
      <c r="L103" s="145"/>
      <c r="M103" s="14"/>
      <c r="N103" s="14"/>
    </row>
    <row r="104" spans="1:14" s="1" customFormat="1" ht="12.75">
      <c r="A104" s="100"/>
      <c r="B104" s="100"/>
      <c r="C104" s="164"/>
      <c r="D104" s="164"/>
      <c r="E104" s="164"/>
      <c r="F104" s="164"/>
      <c r="G104" s="164"/>
      <c r="H104" s="164"/>
      <c r="I104" s="164"/>
      <c r="J104" s="164"/>
      <c r="K104" s="164"/>
      <c r="L104" s="145"/>
      <c r="M104" s="14"/>
      <c r="N104" s="14"/>
    </row>
    <row r="105" spans="1:14" s="1" customFormat="1" ht="12.75">
      <c r="A105" s="100"/>
      <c r="B105" s="100"/>
      <c r="K105" s="14"/>
      <c r="L105" s="145"/>
      <c r="M105" s="14"/>
      <c r="N105" s="14"/>
    </row>
    <row r="106" spans="1:14" s="1" customFormat="1" ht="12.75">
      <c r="A106" s="100"/>
      <c r="B106" s="100">
        <v>2.9</v>
      </c>
      <c r="C106" s="103" t="s">
        <v>51</v>
      </c>
      <c r="K106" s="14"/>
      <c r="L106" s="145"/>
      <c r="M106" s="14"/>
      <c r="N106" s="14"/>
    </row>
    <row r="107" spans="1:14" s="1" customFormat="1" ht="12.75">
      <c r="A107" s="100"/>
      <c r="B107" s="100"/>
      <c r="C107" s="164" t="s">
        <v>164</v>
      </c>
      <c r="D107" s="164"/>
      <c r="E107" s="164"/>
      <c r="F107" s="164"/>
      <c r="G107" s="164"/>
      <c r="H107" s="164"/>
      <c r="I107" s="164"/>
      <c r="J107" s="164"/>
      <c r="K107" s="164"/>
      <c r="L107" s="145"/>
      <c r="M107" s="14"/>
      <c r="N107" s="14"/>
    </row>
    <row r="108" spans="1:14" s="1" customFormat="1" ht="12.75">
      <c r="A108" s="100"/>
      <c r="B108" s="100"/>
      <c r="C108" s="164"/>
      <c r="D108" s="164"/>
      <c r="E108" s="164"/>
      <c r="F108" s="164"/>
      <c r="G108" s="164"/>
      <c r="H108" s="164"/>
      <c r="I108" s="164"/>
      <c r="J108" s="164"/>
      <c r="K108" s="164"/>
      <c r="L108" s="145"/>
      <c r="M108" s="14"/>
      <c r="N108" s="14"/>
    </row>
    <row r="109" spans="1:14" s="1" customFormat="1" ht="12.75">
      <c r="A109" s="100"/>
      <c r="B109" s="100"/>
      <c r="C109" s="164"/>
      <c r="D109" s="164"/>
      <c r="E109" s="164"/>
      <c r="F109" s="164"/>
      <c r="G109" s="164"/>
      <c r="H109" s="164"/>
      <c r="I109" s="164"/>
      <c r="J109" s="164"/>
      <c r="K109" s="164"/>
      <c r="L109" s="145"/>
      <c r="M109" s="14"/>
      <c r="N109" s="14"/>
    </row>
    <row r="110" spans="1:14" s="1" customFormat="1" ht="12.75">
      <c r="A110" s="100"/>
      <c r="B110" s="100"/>
      <c r="K110" s="14"/>
      <c r="L110" s="145"/>
      <c r="M110" s="14"/>
      <c r="N110" s="14"/>
    </row>
    <row r="111" spans="1:14" s="1" customFormat="1" ht="12.75">
      <c r="A111" s="100"/>
      <c r="B111" s="100"/>
      <c r="C111" s="164" t="s">
        <v>165</v>
      </c>
      <c r="D111" s="164"/>
      <c r="E111" s="164"/>
      <c r="F111" s="164"/>
      <c r="G111" s="164"/>
      <c r="H111" s="164"/>
      <c r="I111" s="164"/>
      <c r="J111" s="164"/>
      <c r="K111" s="164"/>
      <c r="L111" s="145"/>
      <c r="M111" s="14"/>
      <c r="N111" s="14"/>
    </row>
    <row r="112" spans="1:14" s="1" customFormat="1" ht="12.75">
      <c r="A112" s="100"/>
      <c r="B112" s="100"/>
      <c r="C112" s="164"/>
      <c r="D112" s="164"/>
      <c r="E112" s="164"/>
      <c r="F112" s="164"/>
      <c r="G112" s="164"/>
      <c r="H112" s="164"/>
      <c r="I112" s="164"/>
      <c r="J112" s="164"/>
      <c r="K112" s="164"/>
      <c r="L112" s="145"/>
      <c r="M112" s="14"/>
      <c r="N112" s="14"/>
    </row>
    <row r="113" spans="1:14" s="1" customFormat="1" ht="12.75">
      <c r="A113" s="100"/>
      <c r="B113" s="100"/>
      <c r="C113" s="164"/>
      <c r="D113" s="164"/>
      <c r="E113" s="164"/>
      <c r="F113" s="164"/>
      <c r="G113" s="164"/>
      <c r="H113" s="164"/>
      <c r="I113" s="164"/>
      <c r="J113" s="164"/>
      <c r="K113" s="164"/>
      <c r="L113" s="145"/>
      <c r="M113" s="14"/>
      <c r="N113" s="14"/>
    </row>
    <row r="114" spans="1:14" s="1" customFormat="1" ht="12.75">
      <c r="A114" s="100"/>
      <c r="B114" s="100"/>
      <c r="K114" s="14"/>
      <c r="L114" s="145"/>
      <c r="M114" s="14"/>
      <c r="N114" s="14"/>
    </row>
    <row r="115" spans="1:14" s="1" customFormat="1" ht="12.75">
      <c r="A115" s="100"/>
      <c r="B115" s="100"/>
      <c r="C115" s="1" t="s">
        <v>166</v>
      </c>
      <c r="K115" s="14"/>
      <c r="L115" s="145"/>
      <c r="M115" s="14"/>
      <c r="N115" s="14"/>
    </row>
    <row r="116" spans="1:14" s="1" customFormat="1" ht="12.75">
      <c r="A116" s="100"/>
      <c r="B116" s="100"/>
      <c r="K116" s="14"/>
      <c r="L116" s="145"/>
      <c r="M116" s="14"/>
      <c r="N116" s="14"/>
    </row>
    <row r="117" spans="1:14" s="1" customFormat="1" ht="12.75">
      <c r="A117" s="100"/>
      <c r="B117" s="100" t="s">
        <v>167</v>
      </c>
      <c r="C117" s="103" t="s">
        <v>168</v>
      </c>
      <c r="K117" s="14"/>
      <c r="L117" s="145"/>
      <c r="M117" s="14"/>
      <c r="N117" s="14"/>
    </row>
    <row r="118" spans="1:14" s="1" customFormat="1" ht="12.75">
      <c r="A118" s="100"/>
      <c r="B118" s="100"/>
      <c r="C118" s="58" t="s">
        <v>169</v>
      </c>
      <c r="D118" s="147"/>
      <c r="E118" s="147"/>
      <c r="F118" s="147"/>
      <c r="G118" s="147"/>
      <c r="H118" s="147"/>
      <c r="I118" s="147"/>
      <c r="J118" s="147"/>
      <c r="K118" s="147"/>
      <c r="L118" s="145"/>
      <c r="M118" s="14"/>
      <c r="N118" s="14"/>
    </row>
    <row r="119" spans="1:14" s="1" customFormat="1" ht="12.75">
      <c r="A119" s="100"/>
      <c r="B119" s="100"/>
      <c r="K119" s="14"/>
      <c r="L119" s="145"/>
      <c r="M119" s="14"/>
      <c r="N119" s="14"/>
    </row>
    <row r="120" spans="1:14" s="1" customFormat="1" ht="12.75">
      <c r="A120" s="100"/>
      <c r="B120" s="100">
        <v>2.11</v>
      </c>
      <c r="C120" s="103" t="s">
        <v>170</v>
      </c>
      <c r="K120" s="14"/>
      <c r="L120" s="145"/>
      <c r="M120" s="14"/>
      <c r="N120" s="14"/>
    </row>
    <row r="121" spans="1:14" s="1" customFormat="1" ht="12.75">
      <c r="A121" s="100"/>
      <c r="B121" s="100"/>
      <c r="C121" s="1" t="s">
        <v>171</v>
      </c>
      <c r="K121" s="14"/>
      <c r="L121" s="145"/>
      <c r="M121" s="14"/>
      <c r="N121" s="14"/>
    </row>
    <row r="122" spans="1:14" s="1" customFormat="1" ht="12.75">
      <c r="A122" s="100"/>
      <c r="B122" s="100"/>
      <c r="K122" s="14"/>
      <c r="L122" s="145"/>
      <c r="M122" s="14"/>
      <c r="N122" s="14"/>
    </row>
    <row r="123" spans="1:14" s="1" customFormat="1" ht="12.75">
      <c r="A123" s="100"/>
      <c r="B123" s="100">
        <v>2.12</v>
      </c>
      <c r="C123" s="103" t="s">
        <v>172</v>
      </c>
      <c r="K123" s="14"/>
      <c r="L123" s="145"/>
      <c r="M123" s="14"/>
      <c r="N123" s="14"/>
    </row>
    <row r="124" spans="1:14" s="1" customFormat="1" ht="12.75">
      <c r="A124" s="100"/>
      <c r="B124" s="100"/>
      <c r="C124" s="164" t="s">
        <v>173</v>
      </c>
      <c r="D124" s="164"/>
      <c r="E124" s="164"/>
      <c r="F124" s="164"/>
      <c r="G124" s="164"/>
      <c r="H124" s="164"/>
      <c r="I124" s="164"/>
      <c r="J124" s="164"/>
      <c r="K124" s="164"/>
      <c r="L124" s="145"/>
      <c r="M124" s="14"/>
      <c r="N124" s="14"/>
    </row>
    <row r="125" spans="1:14" s="1" customFormat="1" ht="12.75">
      <c r="A125" s="100"/>
      <c r="B125" s="100"/>
      <c r="C125" s="164"/>
      <c r="D125" s="164"/>
      <c r="E125" s="164"/>
      <c r="F125" s="164"/>
      <c r="G125" s="164"/>
      <c r="H125" s="164"/>
      <c r="I125" s="164"/>
      <c r="J125" s="164"/>
      <c r="K125" s="164"/>
      <c r="L125" s="145"/>
      <c r="M125" s="14"/>
      <c r="N125" s="14"/>
    </row>
    <row r="126" spans="1:14" s="1" customFormat="1" ht="12.75">
      <c r="A126" s="100"/>
      <c r="B126" s="100"/>
      <c r="C126" s="164"/>
      <c r="D126" s="164"/>
      <c r="E126" s="164"/>
      <c r="F126" s="164"/>
      <c r="G126" s="164"/>
      <c r="H126" s="164"/>
      <c r="I126" s="164"/>
      <c r="J126" s="164"/>
      <c r="K126" s="164"/>
      <c r="L126" s="145"/>
      <c r="M126" s="14"/>
      <c r="N126" s="14"/>
    </row>
    <row r="127" spans="1:14" s="1" customFormat="1" ht="12.75">
      <c r="A127" s="100"/>
      <c r="B127" s="100"/>
      <c r="K127" s="14"/>
      <c r="L127" s="145"/>
      <c r="M127" s="14"/>
      <c r="N127" s="14"/>
    </row>
    <row r="128" spans="1:14" s="1" customFormat="1" ht="12.75">
      <c r="A128" s="100"/>
      <c r="B128" s="100">
        <v>2.13</v>
      </c>
      <c r="C128" s="103" t="s">
        <v>174</v>
      </c>
      <c r="K128" s="14"/>
      <c r="L128" s="145"/>
      <c r="M128" s="14"/>
      <c r="N128" s="14"/>
    </row>
    <row r="129" spans="1:14" s="1" customFormat="1" ht="12.75">
      <c r="A129" s="100"/>
      <c r="B129" s="100"/>
      <c r="C129" s="164" t="s">
        <v>175</v>
      </c>
      <c r="D129" s="164"/>
      <c r="E129" s="164"/>
      <c r="F129" s="164"/>
      <c r="G129" s="164"/>
      <c r="H129" s="164"/>
      <c r="I129" s="164"/>
      <c r="J129" s="164"/>
      <c r="K129" s="164"/>
      <c r="L129" s="145"/>
      <c r="M129" s="14"/>
      <c r="N129" s="14"/>
    </row>
    <row r="130" spans="1:14" s="1" customFormat="1" ht="12.75">
      <c r="A130" s="100"/>
      <c r="B130" s="100"/>
      <c r="C130" s="164"/>
      <c r="D130" s="164"/>
      <c r="E130" s="164"/>
      <c r="F130" s="164"/>
      <c r="G130" s="164"/>
      <c r="H130" s="164"/>
      <c r="I130" s="164"/>
      <c r="J130" s="164"/>
      <c r="K130" s="164"/>
      <c r="L130" s="145"/>
      <c r="M130" s="14"/>
      <c r="N130" s="14"/>
    </row>
    <row r="131" spans="1:14" s="1" customFormat="1" ht="12.75">
      <c r="A131" s="100"/>
      <c r="B131" s="100"/>
      <c r="C131" s="164"/>
      <c r="D131" s="164"/>
      <c r="E131" s="164"/>
      <c r="F131" s="164"/>
      <c r="G131" s="164"/>
      <c r="H131" s="164"/>
      <c r="I131" s="164"/>
      <c r="J131" s="164"/>
      <c r="K131" s="164"/>
      <c r="L131" s="145"/>
      <c r="M131" s="14"/>
      <c r="N131" s="14"/>
    </row>
    <row r="132" spans="1:14" s="1" customFormat="1" ht="12.75">
      <c r="A132" s="100"/>
      <c r="B132" s="100"/>
      <c r="K132" s="14"/>
      <c r="L132" s="145"/>
      <c r="M132" s="14"/>
      <c r="N132" s="14"/>
    </row>
    <row r="133" spans="1:14" s="1" customFormat="1" ht="12.75">
      <c r="A133" s="100"/>
      <c r="B133" s="100">
        <v>2.14</v>
      </c>
      <c r="C133" s="103" t="s">
        <v>60</v>
      </c>
      <c r="K133" s="14"/>
      <c r="L133" s="145"/>
      <c r="M133" s="14"/>
      <c r="N133" s="14"/>
    </row>
    <row r="134" spans="1:14" s="1" customFormat="1" ht="12.75">
      <c r="A134" s="100"/>
      <c r="B134" s="100"/>
      <c r="C134" s="164" t="s">
        <v>176</v>
      </c>
      <c r="D134" s="164"/>
      <c r="E134" s="164"/>
      <c r="F134" s="164"/>
      <c r="G134" s="164"/>
      <c r="H134" s="164"/>
      <c r="I134" s="164"/>
      <c r="J134" s="164"/>
      <c r="K134" s="164"/>
      <c r="L134" s="145"/>
      <c r="M134" s="14"/>
      <c r="N134" s="14"/>
    </row>
    <row r="135" spans="1:14" s="1" customFormat="1" ht="12.75">
      <c r="A135" s="100"/>
      <c r="B135" s="100"/>
      <c r="C135" s="164"/>
      <c r="D135" s="164"/>
      <c r="E135" s="164"/>
      <c r="F135" s="164"/>
      <c r="G135" s="164"/>
      <c r="H135" s="164"/>
      <c r="I135" s="164"/>
      <c r="J135" s="164"/>
      <c r="K135" s="164"/>
      <c r="L135" s="145"/>
      <c r="M135" s="14"/>
      <c r="N135" s="14"/>
    </row>
    <row r="136" spans="1:14" s="1" customFormat="1" ht="12.75">
      <c r="A136" s="100"/>
      <c r="B136" s="100"/>
      <c r="C136" s="164"/>
      <c r="D136" s="164"/>
      <c r="E136" s="164"/>
      <c r="F136" s="164"/>
      <c r="G136" s="164"/>
      <c r="H136" s="164"/>
      <c r="I136" s="164"/>
      <c r="J136" s="164"/>
      <c r="K136" s="164"/>
      <c r="L136" s="145"/>
      <c r="M136" s="14"/>
      <c r="N136" s="14"/>
    </row>
    <row r="137" spans="1:14" s="1" customFormat="1" ht="12.75">
      <c r="A137" s="100"/>
      <c r="B137" s="100"/>
      <c r="C137" s="164"/>
      <c r="D137" s="164"/>
      <c r="E137" s="164"/>
      <c r="F137" s="164"/>
      <c r="G137" s="164"/>
      <c r="H137" s="164"/>
      <c r="I137" s="164"/>
      <c r="J137" s="164"/>
      <c r="K137" s="164"/>
      <c r="L137" s="145"/>
      <c r="M137" s="14"/>
      <c r="N137" s="14"/>
    </row>
    <row r="138" spans="1:14" s="1" customFormat="1" ht="12.75">
      <c r="A138" s="100"/>
      <c r="B138" s="100"/>
      <c r="K138" s="14"/>
      <c r="L138" s="145"/>
      <c r="M138" s="14"/>
      <c r="N138" s="14"/>
    </row>
    <row r="139" spans="1:14" s="1" customFormat="1" ht="12.75">
      <c r="A139" s="100"/>
      <c r="B139" s="100">
        <v>2.15</v>
      </c>
      <c r="C139" s="103" t="s">
        <v>177</v>
      </c>
      <c r="K139" s="14"/>
      <c r="L139" s="145"/>
      <c r="M139" s="14"/>
      <c r="N139" s="14"/>
    </row>
    <row r="140" spans="1:14" s="1" customFormat="1" ht="12.75">
      <c r="A140" s="100"/>
      <c r="B140" s="100"/>
      <c r="C140" s="161" t="s">
        <v>178</v>
      </c>
      <c r="D140" s="161"/>
      <c r="E140" s="161"/>
      <c r="F140" s="161"/>
      <c r="G140" s="161"/>
      <c r="H140" s="161"/>
      <c r="I140" s="161"/>
      <c r="J140" s="161"/>
      <c r="K140" s="161"/>
      <c r="L140" s="145"/>
      <c r="M140" s="14"/>
      <c r="N140" s="14"/>
    </row>
    <row r="141" spans="1:14" s="1" customFormat="1" ht="12.75">
      <c r="A141" s="100"/>
      <c r="B141" s="100"/>
      <c r="C141" s="161"/>
      <c r="D141" s="161"/>
      <c r="E141" s="161"/>
      <c r="F141" s="161"/>
      <c r="G141" s="161"/>
      <c r="H141" s="161"/>
      <c r="I141" s="161"/>
      <c r="J141" s="161"/>
      <c r="K141" s="161"/>
      <c r="L141" s="145"/>
      <c r="M141" s="14"/>
      <c r="N141" s="14"/>
    </row>
    <row r="142" spans="1:14" s="1" customFormat="1" ht="12.75">
      <c r="A142" s="100"/>
      <c r="B142" s="100"/>
      <c r="C142" s="148"/>
      <c r="D142" s="148"/>
      <c r="E142" s="148"/>
      <c r="F142" s="148"/>
      <c r="G142" s="148"/>
      <c r="H142" s="148"/>
      <c r="I142" s="148"/>
      <c r="J142" s="148"/>
      <c r="K142" s="148"/>
      <c r="L142" s="145"/>
      <c r="M142" s="14"/>
      <c r="N142" s="14"/>
    </row>
    <row r="143" spans="1:14" s="1" customFormat="1" ht="12.75">
      <c r="A143" s="100"/>
      <c r="B143" s="100">
        <v>2.16</v>
      </c>
      <c r="C143" s="109" t="s">
        <v>179</v>
      </c>
      <c r="D143" s="148"/>
      <c r="E143" s="148"/>
      <c r="F143" s="148"/>
      <c r="G143" s="148"/>
      <c r="H143" s="148"/>
      <c r="I143" s="148"/>
      <c r="J143" s="148"/>
      <c r="K143" s="148"/>
      <c r="L143" s="145"/>
      <c r="M143" s="14"/>
      <c r="N143" s="14"/>
    </row>
    <row r="144" spans="1:14" s="1" customFormat="1" ht="12.75">
      <c r="A144" s="100"/>
      <c r="B144" s="100"/>
      <c r="C144" s="163" t="s">
        <v>180</v>
      </c>
      <c r="D144" s="163"/>
      <c r="E144" s="163"/>
      <c r="F144" s="163"/>
      <c r="G144" s="163"/>
      <c r="H144" s="163"/>
      <c r="I144" s="163"/>
      <c r="J144" s="163"/>
      <c r="K144" s="163"/>
      <c r="L144" s="145"/>
      <c r="M144" s="14"/>
      <c r="N144" s="14"/>
    </row>
    <row r="145" spans="1:14" s="1" customFormat="1" ht="12.75">
      <c r="A145" s="100"/>
      <c r="B145" s="100"/>
      <c r="C145" s="163"/>
      <c r="D145" s="163"/>
      <c r="E145" s="163"/>
      <c r="F145" s="163"/>
      <c r="G145" s="163"/>
      <c r="H145" s="163"/>
      <c r="I145" s="163"/>
      <c r="J145" s="163"/>
      <c r="K145" s="163"/>
      <c r="L145" s="145"/>
      <c r="M145" s="14"/>
      <c r="N145" s="14"/>
    </row>
    <row r="146" spans="1:14" s="1" customFormat="1" ht="12.75">
      <c r="A146" s="100"/>
      <c r="B146" s="100"/>
      <c r="C146" s="163"/>
      <c r="D146" s="163"/>
      <c r="E146" s="163"/>
      <c r="F146" s="163"/>
      <c r="G146" s="163"/>
      <c r="H146" s="163"/>
      <c r="I146" s="163"/>
      <c r="J146" s="163"/>
      <c r="K146" s="163"/>
      <c r="L146" s="145"/>
      <c r="M146" s="14"/>
      <c r="N146" s="14"/>
    </row>
    <row r="147" spans="1:14" s="1" customFormat="1" ht="12.75">
      <c r="A147" s="100"/>
      <c r="B147" s="100"/>
      <c r="C147" s="163"/>
      <c r="D147" s="163"/>
      <c r="E147" s="163"/>
      <c r="F147" s="163"/>
      <c r="G147" s="163"/>
      <c r="H147" s="163"/>
      <c r="I147" s="163"/>
      <c r="J147" s="163"/>
      <c r="K147" s="163"/>
      <c r="L147" s="145"/>
      <c r="M147" s="14"/>
      <c r="N147" s="14"/>
    </row>
    <row r="148" spans="1:14" s="1" customFormat="1" ht="12.75">
      <c r="A148" s="100"/>
      <c r="B148" s="100"/>
      <c r="C148" s="148"/>
      <c r="D148" s="148"/>
      <c r="E148" s="148"/>
      <c r="F148" s="148"/>
      <c r="G148" s="148"/>
      <c r="H148" s="148"/>
      <c r="I148" s="148"/>
      <c r="J148" s="148"/>
      <c r="K148" s="148"/>
      <c r="L148" s="145"/>
      <c r="M148" s="14"/>
      <c r="N148" s="14"/>
    </row>
    <row r="149" spans="1:14" s="1" customFormat="1" ht="12.75">
      <c r="A149" s="100"/>
      <c r="B149" s="100"/>
      <c r="C149" s="163" t="s">
        <v>181</v>
      </c>
      <c r="D149" s="163"/>
      <c r="E149" s="163"/>
      <c r="F149" s="163"/>
      <c r="G149" s="163"/>
      <c r="H149" s="163"/>
      <c r="I149" s="163"/>
      <c r="J149" s="163"/>
      <c r="K149" s="163"/>
      <c r="L149" s="145"/>
      <c r="M149" s="14"/>
      <c r="N149" s="14"/>
    </row>
    <row r="150" spans="1:14" s="1" customFormat="1" ht="12.75">
      <c r="A150" s="100"/>
      <c r="B150" s="100"/>
      <c r="C150" s="163"/>
      <c r="D150" s="163"/>
      <c r="E150" s="163"/>
      <c r="F150" s="163"/>
      <c r="G150" s="163"/>
      <c r="H150" s="163"/>
      <c r="I150" s="163"/>
      <c r="J150" s="163"/>
      <c r="K150" s="163"/>
      <c r="L150" s="145"/>
      <c r="M150" s="14"/>
      <c r="N150" s="14"/>
    </row>
    <row r="151" spans="1:14" s="1" customFormat="1" ht="12.75">
      <c r="A151" s="100"/>
      <c r="B151" s="100"/>
      <c r="C151" s="163"/>
      <c r="D151" s="163"/>
      <c r="E151" s="163"/>
      <c r="F151" s="163"/>
      <c r="G151" s="163"/>
      <c r="H151" s="163"/>
      <c r="I151" s="163"/>
      <c r="J151" s="163"/>
      <c r="K151" s="163"/>
      <c r="L151" s="145"/>
      <c r="M151" s="14"/>
      <c r="N151" s="14"/>
    </row>
    <row r="152" spans="1:14" s="1" customFormat="1" ht="12.75">
      <c r="A152" s="100"/>
      <c r="B152" s="100"/>
      <c r="C152" s="163"/>
      <c r="D152" s="163"/>
      <c r="E152" s="163"/>
      <c r="F152" s="163"/>
      <c r="G152" s="163"/>
      <c r="H152" s="163"/>
      <c r="I152" s="163"/>
      <c r="J152" s="163"/>
      <c r="K152" s="163"/>
      <c r="L152" s="145"/>
      <c r="M152" s="14"/>
      <c r="N152" s="14"/>
    </row>
    <row r="153" spans="1:14" s="1" customFormat="1" ht="12.75">
      <c r="A153" s="100"/>
      <c r="B153" s="100"/>
      <c r="C153" s="163"/>
      <c r="D153" s="163"/>
      <c r="E153" s="163"/>
      <c r="F153" s="163"/>
      <c r="G153" s="163"/>
      <c r="H153" s="163"/>
      <c r="I153" s="163"/>
      <c r="J153" s="163"/>
      <c r="K153" s="163"/>
      <c r="L153" s="145"/>
      <c r="M153" s="14"/>
      <c r="N153" s="14"/>
    </row>
    <row r="154" spans="1:14" s="1" customFormat="1" ht="12.75">
      <c r="A154" s="100"/>
      <c r="B154" s="100"/>
      <c r="C154" s="110"/>
      <c r="D154" s="110"/>
      <c r="E154" s="110"/>
      <c r="F154" s="110"/>
      <c r="G154" s="110"/>
      <c r="H154" s="110"/>
      <c r="I154" s="110"/>
      <c r="J154" s="110"/>
      <c r="K154" s="111"/>
      <c r="L154" s="145"/>
      <c r="M154" s="14"/>
      <c r="N154" s="14"/>
    </row>
    <row r="155" spans="1:14" s="1" customFormat="1" ht="12.75">
      <c r="A155" s="100"/>
      <c r="B155" s="100">
        <v>2.17</v>
      </c>
      <c r="C155" s="112" t="s">
        <v>182</v>
      </c>
      <c r="D155" s="110"/>
      <c r="E155" s="110"/>
      <c r="F155" s="110"/>
      <c r="G155" s="110"/>
      <c r="H155" s="110"/>
      <c r="I155" s="110"/>
      <c r="J155" s="110"/>
      <c r="K155" s="111"/>
      <c r="L155" s="145"/>
      <c r="M155" s="14"/>
      <c r="N155" s="14"/>
    </row>
    <row r="156" spans="1:14" s="1" customFormat="1" ht="12.75">
      <c r="A156" s="100"/>
      <c r="B156" s="100"/>
      <c r="C156" s="163" t="s">
        <v>183</v>
      </c>
      <c r="D156" s="163"/>
      <c r="E156" s="163"/>
      <c r="F156" s="163"/>
      <c r="G156" s="163"/>
      <c r="H156" s="163"/>
      <c r="I156" s="163"/>
      <c r="J156" s="163"/>
      <c r="K156" s="163"/>
      <c r="L156" s="145"/>
      <c r="M156" s="14"/>
      <c r="N156" s="14"/>
    </row>
    <row r="157" spans="1:14" s="1" customFormat="1" ht="12.75">
      <c r="A157" s="100"/>
      <c r="B157" s="100"/>
      <c r="C157" s="163"/>
      <c r="D157" s="163"/>
      <c r="E157" s="163"/>
      <c r="F157" s="163"/>
      <c r="G157" s="163"/>
      <c r="H157" s="163"/>
      <c r="I157" s="163"/>
      <c r="J157" s="163"/>
      <c r="K157" s="163"/>
      <c r="L157" s="145"/>
      <c r="M157" s="14"/>
      <c r="N157" s="14"/>
    </row>
    <row r="158" spans="1:14" s="1" customFormat="1" ht="12.75">
      <c r="A158" s="100"/>
      <c r="B158" s="100"/>
      <c r="C158" s="163"/>
      <c r="D158" s="163"/>
      <c r="E158" s="163"/>
      <c r="F158" s="163"/>
      <c r="G158" s="163"/>
      <c r="H158" s="163"/>
      <c r="I158" s="163"/>
      <c r="J158" s="163"/>
      <c r="K158" s="163"/>
      <c r="L158" s="145"/>
      <c r="M158" s="14"/>
      <c r="N158" s="14"/>
    </row>
    <row r="159" spans="1:14" s="1" customFormat="1" ht="12.75">
      <c r="A159" s="100"/>
      <c r="B159" s="100"/>
      <c r="C159" s="148"/>
      <c r="D159" s="148"/>
      <c r="E159" s="148"/>
      <c r="F159" s="148"/>
      <c r="G159" s="148"/>
      <c r="H159" s="148"/>
      <c r="I159" s="148"/>
      <c r="J159" s="148"/>
      <c r="K159" s="148"/>
      <c r="L159" s="145"/>
      <c r="M159" s="14"/>
      <c r="N159" s="14"/>
    </row>
    <row r="160" spans="1:14" s="1" customFormat="1" ht="12.75">
      <c r="A160" s="100"/>
      <c r="B160" s="100"/>
      <c r="C160" s="163" t="s">
        <v>184</v>
      </c>
      <c r="D160" s="163"/>
      <c r="E160" s="163"/>
      <c r="F160" s="163"/>
      <c r="G160" s="163"/>
      <c r="H160" s="163"/>
      <c r="I160" s="163"/>
      <c r="J160" s="163"/>
      <c r="K160" s="163"/>
      <c r="L160" s="145"/>
      <c r="M160" s="14"/>
      <c r="N160" s="14"/>
    </row>
    <row r="161" spans="1:14" s="1" customFormat="1" ht="12.75">
      <c r="A161" s="100"/>
      <c r="B161" s="100"/>
      <c r="C161" s="163"/>
      <c r="D161" s="163"/>
      <c r="E161" s="163"/>
      <c r="F161" s="163"/>
      <c r="G161" s="163"/>
      <c r="H161" s="163"/>
      <c r="I161" s="163"/>
      <c r="J161" s="163"/>
      <c r="K161" s="163"/>
      <c r="L161" s="145"/>
      <c r="M161" s="14"/>
      <c r="N161" s="14"/>
    </row>
    <row r="162" spans="1:14" s="1" customFormat="1" ht="12.75" customHeight="1">
      <c r="A162" s="100"/>
      <c r="B162" s="100"/>
      <c r="C162" s="163"/>
      <c r="D162" s="163"/>
      <c r="E162" s="163"/>
      <c r="F162" s="163"/>
      <c r="G162" s="163"/>
      <c r="H162" s="163"/>
      <c r="I162" s="163"/>
      <c r="J162" s="163"/>
      <c r="K162" s="163"/>
      <c r="L162" s="145"/>
      <c r="M162" s="14"/>
      <c r="N162" s="14"/>
    </row>
    <row r="163" spans="1:14" s="1" customFormat="1" ht="12.75">
      <c r="A163" s="100"/>
      <c r="B163" s="100"/>
      <c r="C163" s="163"/>
      <c r="D163" s="163"/>
      <c r="E163" s="163"/>
      <c r="F163" s="163"/>
      <c r="G163" s="163"/>
      <c r="H163" s="163"/>
      <c r="I163" s="163"/>
      <c r="J163" s="163"/>
      <c r="K163" s="163"/>
      <c r="L163" s="145"/>
      <c r="M163" s="14"/>
      <c r="N163" s="14"/>
    </row>
    <row r="164" spans="1:14" s="1" customFormat="1" ht="12.75">
      <c r="A164" s="100"/>
      <c r="B164" s="100"/>
      <c r="C164" s="163"/>
      <c r="D164" s="163"/>
      <c r="E164" s="163"/>
      <c r="F164" s="163"/>
      <c r="G164" s="163"/>
      <c r="H164" s="163"/>
      <c r="I164" s="163"/>
      <c r="J164" s="163"/>
      <c r="K164" s="163"/>
      <c r="L164" s="145"/>
      <c r="M164" s="14"/>
      <c r="N164" s="14"/>
    </row>
    <row r="165" spans="1:14" s="1" customFormat="1" ht="12.75">
      <c r="A165" s="100"/>
      <c r="B165" s="100"/>
      <c r="C165" s="163"/>
      <c r="D165" s="163"/>
      <c r="E165" s="163"/>
      <c r="F165" s="163"/>
      <c r="G165" s="163"/>
      <c r="H165" s="163"/>
      <c r="I165" s="163"/>
      <c r="J165" s="163"/>
      <c r="K165" s="163"/>
      <c r="L165" s="145"/>
      <c r="M165" s="14"/>
      <c r="N165" s="14"/>
    </row>
    <row r="166" spans="1:14" s="1" customFormat="1" ht="12.75">
      <c r="A166" s="100"/>
      <c r="B166" s="30"/>
      <c r="K166" s="14"/>
      <c r="L166" s="145"/>
      <c r="M166" s="14"/>
      <c r="N166" s="14"/>
    </row>
    <row r="167" spans="1:14" s="1" customFormat="1" ht="12.75">
      <c r="A167" s="100">
        <v>3</v>
      </c>
      <c r="B167" s="30" t="s">
        <v>185</v>
      </c>
      <c r="K167" s="14"/>
      <c r="L167" s="145"/>
      <c r="M167" s="14"/>
      <c r="N167" s="14"/>
    </row>
    <row r="168" spans="1:14" s="1" customFormat="1" ht="12.75">
      <c r="A168" s="101"/>
      <c r="B168" s="164" t="s">
        <v>186</v>
      </c>
      <c r="C168" s="164"/>
      <c r="D168" s="164"/>
      <c r="E168" s="164"/>
      <c r="F168" s="164"/>
      <c r="G168" s="164"/>
      <c r="H168" s="164"/>
      <c r="I168" s="164"/>
      <c r="J168" s="164"/>
      <c r="K168" s="164"/>
      <c r="L168" s="145"/>
      <c r="M168" s="14"/>
      <c r="N168" s="14"/>
    </row>
    <row r="169" spans="1:14" s="1" customFormat="1" ht="12.75">
      <c r="A169" s="101"/>
      <c r="B169" s="164"/>
      <c r="C169" s="164"/>
      <c r="D169" s="164"/>
      <c r="E169" s="164"/>
      <c r="F169" s="164"/>
      <c r="G169" s="164"/>
      <c r="H169" s="164"/>
      <c r="I169" s="164"/>
      <c r="J169" s="164"/>
      <c r="K169" s="164"/>
      <c r="L169" s="145"/>
      <c r="M169" s="14"/>
      <c r="N169" s="14"/>
    </row>
    <row r="170" spans="1:14" s="1" customFormat="1" ht="12.75">
      <c r="A170" s="101"/>
      <c r="B170" s="149"/>
      <c r="C170" s="149"/>
      <c r="D170" s="149"/>
      <c r="E170" s="149"/>
      <c r="F170" s="149"/>
      <c r="G170" s="149"/>
      <c r="H170" s="149"/>
      <c r="I170" s="149"/>
      <c r="J170" s="149"/>
      <c r="K170" s="149"/>
      <c r="L170" s="145"/>
      <c r="M170" s="14"/>
      <c r="N170" s="14"/>
    </row>
    <row r="171" spans="1:14" s="1" customFormat="1" ht="12.75">
      <c r="A171" s="100">
        <v>4</v>
      </c>
      <c r="B171" s="30" t="s">
        <v>187</v>
      </c>
      <c r="K171" s="14"/>
      <c r="L171" s="145"/>
      <c r="M171" s="14"/>
      <c r="N171" s="14"/>
    </row>
    <row r="172" spans="1:14" s="1" customFormat="1" ht="12.75">
      <c r="A172" s="101"/>
      <c r="B172" s="161" t="s">
        <v>188</v>
      </c>
      <c r="C172" s="161"/>
      <c r="D172" s="161"/>
      <c r="E172" s="161"/>
      <c r="F172" s="161"/>
      <c r="G172" s="161"/>
      <c r="H172" s="161"/>
      <c r="I172" s="161"/>
      <c r="J172" s="161"/>
      <c r="K172" s="161"/>
      <c r="L172" s="145"/>
      <c r="M172" s="14"/>
      <c r="N172" s="14"/>
    </row>
    <row r="173" spans="1:14" s="1" customFormat="1" ht="12.75">
      <c r="A173" s="101"/>
      <c r="B173" s="161"/>
      <c r="C173" s="161"/>
      <c r="D173" s="161"/>
      <c r="E173" s="161"/>
      <c r="F173" s="161"/>
      <c r="G173" s="161"/>
      <c r="H173" s="161"/>
      <c r="I173" s="161"/>
      <c r="J173" s="161"/>
      <c r="K173" s="161"/>
      <c r="L173" s="145"/>
      <c r="M173" s="14"/>
      <c r="N173" s="14"/>
    </row>
    <row r="174" spans="1:14" s="1" customFormat="1" ht="12.75">
      <c r="A174" s="101"/>
      <c r="B174" s="102"/>
      <c r="C174" s="102"/>
      <c r="D174" s="102"/>
      <c r="E174" s="102"/>
      <c r="F174" s="102"/>
      <c r="G174" s="102"/>
      <c r="H174" s="102"/>
      <c r="I174" s="102"/>
      <c r="J174" s="102"/>
      <c r="K174" s="102"/>
      <c r="L174" s="145"/>
      <c r="M174" s="14"/>
      <c r="N174" s="14"/>
    </row>
    <row r="175" spans="1:14" s="1" customFormat="1" ht="12.75">
      <c r="A175" s="100">
        <v>5</v>
      </c>
      <c r="B175" s="30" t="s">
        <v>189</v>
      </c>
      <c r="C175" s="102"/>
      <c r="D175" s="102"/>
      <c r="E175" s="102"/>
      <c r="F175" s="102"/>
      <c r="G175" s="102"/>
      <c r="H175" s="102"/>
      <c r="I175" s="102"/>
      <c r="J175" s="102"/>
      <c r="K175" s="102"/>
      <c r="L175" s="145"/>
      <c r="M175" s="14"/>
      <c r="N175" s="14"/>
    </row>
    <row r="176" spans="1:14" s="1" customFormat="1" ht="12.75">
      <c r="A176" s="100"/>
      <c r="B176" s="113" t="s">
        <v>190</v>
      </c>
      <c r="C176" s="113"/>
      <c r="D176" s="113"/>
      <c r="E176" s="113"/>
      <c r="F176" s="113"/>
      <c r="G176" s="113"/>
      <c r="H176" s="113"/>
      <c r="I176" s="113"/>
      <c r="J176" s="113"/>
      <c r="K176" s="113"/>
      <c r="L176" s="145"/>
      <c r="M176" s="14"/>
      <c r="N176" s="14"/>
    </row>
    <row r="177" spans="1:14" s="1" customFormat="1" ht="12.75">
      <c r="A177" s="100"/>
      <c r="B177" s="113"/>
      <c r="C177" s="113"/>
      <c r="D177" s="113"/>
      <c r="E177" s="113"/>
      <c r="F177" s="113"/>
      <c r="G177" s="113"/>
      <c r="H177" s="113"/>
      <c r="I177" s="113"/>
      <c r="J177" s="113"/>
      <c r="K177" s="113"/>
      <c r="L177" s="145"/>
      <c r="M177" s="14"/>
      <c r="N177" s="14"/>
    </row>
    <row r="178" spans="1:14" s="1" customFormat="1" ht="12.75">
      <c r="A178" s="100">
        <v>6</v>
      </c>
      <c r="B178" s="30" t="s">
        <v>191</v>
      </c>
      <c r="C178" s="102"/>
      <c r="D178" s="102"/>
      <c r="E178" s="102"/>
      <c r="F178" s="102"/>
      <c r="G178" s="102"/>
      <c r="H178" s="102"/>
      <c r="I178" s="102"/>
      <c r="J178" s="102"/>
      <c r="K178" s="102"/>
      <c r="L178" s="145"/>
      <c r="M178" s="14"/>
      <c r="N178" s="14"/>
    </row>
    <row r="179" spans="1:14" s="1" customFormat="1" ht="12.75">
      <c r="A179" s="100"/>
      <c r="B179" s="161" t="s">
        <v>192</v>
      </c>
      <c r="C179" s="161"/>
      <c r="D179" s="161"/>
      <c r="E179" s="161"/>
      <c r="F179" s="161"/>
      <c r="G179" s="161"/>
      <c r="H179" s="161"/>
      <c r="I179" s="161"/>
      <c r="J179" s="161"/>
      <c r="K179" s="161"/>
      <c r="L179" s="145"/>
      <c r="M179" s="14"/>
      <c r="N179" s="14"/>
    </row>
    <row r="180" spans="1:14" s="1" customFormat="1" ht="12.75">
      <c r="A180" s="100"/>
      <c r="B180" s="161"/>
      <c r="C180" s="161"/>
      <c r="D180" s="161"/>
      <c r="E180" s="161"/>
      <c r="F180" s="161"/>
      <c r="G180" s="161"/>
      <c r="H180" s="161"/>
      <c r="I180" s="161"/>
      <c r="J180" s="161"/>
      <c r="K180" s="161"/>
      <c r="L180" s="145"/>
      <c r="M180" s="14"/>
      <c r="N180" s="14"/>
    </row>
    <row r="181" spans="1:14" s="1" customFormat="1" ht="12.75">
      <c r="A181" s="100"/>
      <c r="B181" s="161"/>
      <c r="C181" s="161"/>
      <c r="D181" s="161"/>
      <c r="E181" s="161"/>
      <c r="F181" s="161"/>
      <c r="G181" s="161"/>
      <c r="H181" s="161"/>
      <c r="I181" s="161"/>
      <c r="J181" s="161"/>
      <c r="K181" s="161"/>
      <c r="L181" s="145"/>
      <c r="M181" s="14"/>
      <c r="N181" s="14"/>
    </row>
    <row r="182" spans="1:14" s="1" customFormat="1" ht="12.75">
      <c r="A182" s="100"/>
      <c r="C182" s="114"/>
      <c r="D182" s="102"/>
      <c r="E182" s="102"/>
      <c r="F182" s="102"/>
      <c r="G182" s="102"/>
      <c r="H182" s="102"/>
      <c r="I182" s="102"/>
      <c r="J182" s="102"/>
      <c r="K182" s="102"/>
      <c r="L182" s="145"/>
      <c r="M182" s="14"/>
      <c r="N182" s="14"/>
    </row>
    <row r="183" spans="1:14" s="1" customFormat="1" ht="12.75" customHeight="1">
      <c r="A183" s="100"/>
      <c r="B183" s="114" t="s">
        <v>140</v>
      </c>
      <c r="C183" s="161" t="s">
        <v>193</v>
      </c>
      <c r="D183" s="161"/>
      <c r="E183" s="161"/>
      <c r="F183" s="161"/>
      <c r="G183" s="161"/>
      <c r="H183" s="161"/>
      <c r="I183" s="161"/>
      <c r="J183" s="161"/>
      <c r="K183" s="161"/>
      <c r="L183" s="145"/>
      <c r="M183" s="14"/>
      <c r="N183" s="14"/>
    </row>
    <row r="184" spans="1:14" s="1" customFormat="1" ht="12.75">
      <c r="A184" s="100"/>
      <c r="B184" s="114"/>
      <c r="C184" s="161"/>
      <c r="D184" s="161"/>
      <c r="E184" s="161"/>
      <c r="F184" s="161"/>
      <c r="G184" s="161"/>
      <c r="H184" s="161"/>
      <c r="I184" s="161"/>
      <c r="J184" s="161"/>
      <c r="K184" s="161"/>
      <c r="L184" s="145"/>
      <c r="M184" s="14"/>
      <c r="N184" s="14"/>
    </row>
    <row r="185" spans="1:14" s="1" customFormat="1" ht="12.75">
      <c r="A185" s="100"/>
      <c r="B185" s="114"/>
      <c r="C185" s="161"/>
      <c r="D185" s="161"/>
      <c r="E185" s="161"/>
      <c r="F185" s="161"/>
      <c r="G185" s="161"/>
      <c r="H185" s="161"/>
      <c r="I185" s="161"/>
      <c r="J185" s="161"/>
      <c r="K185" s="161"/>
      <c r="L185" s="145"/>
      <c r="M185" s="14"/>
      <c r="N185" s="14"/>
    </row>
    <row r="186" spans="1:14" s="1" customFormat="1" ht="12.75">
      <c r="A186" s="100"/>
      <c r="B186" s="114"/>
      <c r="C186" s="161"/>
      <c r="D186" s="161"/>
      <c r="E186" s="161"/>
      <c r="F186" s="161"/>
      <c r="G186" s="161"/>
      <c r="H186" s="161"/>
      <c r="I186" s="161"/>
      <c r="J186" s="161"/>
      <c r="K186" s="161"/>
      <c r="L186" s="145"/>
      <c r="M186" s="14"/>
      <c r="N186" s="14"/>
    </row>
    <row r="187" spans="1:14" s="1" customFormat="1" ht="12.75">
      <c r="A187" s="100"/>
      <c r="B187" s="114"/>
      <c r="C187" s="115"/>
      <c r="E187" s="115"/>
      <c r="F187" s="115"/>
      <c r="G187" s="115"/>
      <c r="H187" s="115"/>
      <c r="I187" s="115"/>
      <c r="J187" s="115"/>
      <c r="K187" s="115"/>
      <c r="L187" s="145"/>
      <c r="M187" s="14"/>
      <c r="N187" s="14"/>
    </row>
    <row r="188" spans="1:14" s="1" customFormat="1" ht="12.75">
      <c r="A188" s="100"/>
      <c r="B188" s="114" t="s">
        <v>143</v>
      </c>
      <c r="C188" s="113" t="s">
        <v>194</v>
      </c>
      <c r="E188" s="113"/>
      <c r="F188" s="113"/>
      <c r="G188" s="113"/>
      <c r="H188" s="113"/>
      <c r="I188" s="113"/>
      <c r="J188" s="113"/>
      <c r="K188" s="113"/>
      <c r="L188" s="145"/>
      <c r="M188" s="14"/>
      <c r="N188" s="14"/>
    </row>
    <row r="189" spans="1:14" s="1" customFormat="1" ht="12.75">
      <c r="A189" s="100"/>
      <c r="B189" s="114"/>
      <c r="C189" s="115"/>
      <c r="E189" s="115"/>
      <c r="F189" s="115"/>
      <c r="G189" s="115"/>
      <c r="H189" s="115"/>
      <c r="I189" s="115"/>
      <c r="J189" s="115"/>
      <c r="K189" s="115"/>
      <c r="L189" s="145"/>
      <c r="M189" s="14"/>
      <c r="N189" s="14"/>
    </row>
    <row r="190" spans="1:14" s="1" customFormat="1" ht="12.75" customHeight="1">
      <c r="A190" s="100"/>
      <c r="B190" s="114" t="s">
        <v>195</v>
      </c>
      <c r="C190" s="161" t="s">
        <v>196</v>
      </c>
      <c r="D190" s="161"/>
      <c r="E190" s="161"/>
      <c r="F190" s="161"/>
      <c r="G190" s="161"/>
      <c r="H190" s="161"/>
      <c r="I190" s="161"/>
      <c r="J190" s="161"/>
      <c r="K190" s="161"/>
      <c r="L190" s="145"/>
      <c r="M190" s="14"/>
      <c r="N190" s="14"/>
    </row>
    <row r="191" spans="1:14" s="1" customFormat="1" ht="12.75">
      <c r="A191" s="100"/>
      <c r="B191" s="114"/>
      <c r="C191" s="161"/>
      <c r="D191" s="161"/>
      <c r="E191" s="161"/>
      <c r="F191" s="161"/>
      <c r="G191" s="161"/>
      <c r="H191" s="161"/>
      <c r="I191" s="161"/>
      <c r="J191" s="161"/>
      <c r="K191" s="161"/>
      <c r="L191" s="145"/>
      <c r="M191" s="14"/>
      <c r="N191" s="14"/>
    </row>
    <row r="192" spans="1:14" s="1" customFormat="1" ht="12.75">
      <c r="A192" s="100"/>
      <c r="B192" s="114"/>
      <c r="C192" s="161"/>
      <c r="D192" s="161"/>
      <c r="E192" s="161"/>
      <c r="F192" s="161"/>
      <c r="G192" s="161"/>
      <c r="H192" s="161"/>
      <c r="I192" s="161"/>
      <c r="J192" s="161"/>
      <c r="K192" s="161"/>
      <c r="L192" s="145"/>
      <c r="M192" s="14"/>
      <c r="N192" s="14"/>
    </row>
    <row r="193" spans="1:14" s="1" customFormat="1" ht="12.75">
      <c r="A193" s="100"/>
      <c r="B193" s="114"/>
      <c r="C193" s="115"/>
      <c r="E193" s="115"/>
      <c r="F193" s="115"/>
      <c r="G193" s="115"/>
      <c r="H193" s="115"/>
      <c r="I193" s="115"/>
      <c r="J193" s="115"/>
      <c r="K193" s="115"/>
      <c r="L193" s="145"/>
      <c r="M193" s="14"/>
      <c r="N193" s="14"/>
    </row>
    <row r="194" spans="1:14" s="1" customFormat="1" ht="12.75" customHeight="1">
      <c r="A194" s="100"/>
      <c r="B194" s="114" t="s">
        <v>197</v>
      </c>
      <c r="C194" s="161" t="s">
        <v>198</v>
      </c>
      <c r="D194" s="161"/>
      <c r="E194" s="161"/>
      <c r="F194" s="161"/>
      <c r="G194" s="161"/>
      <c r="H194" s="161"/>
      <c r="I194" s="161"/>
      <c r="J194" s="161"/>
      <c r="K194" s="161"/>
      <c r="L194" s="145"/>
      <c r="M194" s="14"/>
      <c r="N194" s="14"/>
    </row>
    <row r="195" spans="1:14" s="1" customFormat="1" ht="12.75">
      <c r="A195" s="100"/>
      <c r="B195" s="102"/>
      <c r="C195" s="161"/>
      <c r="D195" s="161"/>
      <c r="E195" s="161"/>
      <c r="F195" s="161"/>
      <c r="G195" s="161"/>
      <c r="H195" s="161"/>
      <c r="I195" s="161"/>
      <c r="J195" s="161"/>
      <c r="K195" s="161"/>
      <c r="L195" s="145"/>
      <c r="M195" s="14"/>
      <c r="N195" s="14"/>
    </row>
    <row r="196" spans="1:14" s="1" customFormat="1" ht="12.75">
      <c r="A196" s="100"/>
      <c r="B196" s="30"/>
      <c r="C196" s="102"/>
      <c r="D196" s="102"/>
      <c r="E196" s="102"/>
      <c r="F196" s="102"/>
      <c r="G196" s="102"/>
      <c r="H196" s="102"/>
      <c r="I196" s="102"/>
      <c r="J196" s="102"/>
      <c r="K196" s="102"/>
      <c r="L196" s="145"/>
      <c r="M196" s="14"/>
      <c r="N196" s="14"/>
    </row>
    <row r="197" spans="1:14" s="1" customFormat="1" ht="12.75">
      <c r="A197" s="100">
        <v>7</v>
      </c>
      <c r="B197" s="30" t="s">
        <v>199</v>
      </c>
      <c r="K197" s="14"/>
      <c r="L197" s="145"/>
      <c r="M197" s="14"/>
      <c r="N197" s="14"/>
    </row>
    <row r="198" spans="1:14" s="1" customFormat="1" ht="12.75">
      <c r="A198" s="100"/>
      <c r="B198" s="152" t="s">
        <v>200</v>
      </c>
      <c r="C198" s="152"/>
      <c r="D198" s="152"/>
      <c r="E198" s="152"/>
      <c r="F198" s="152"/>
      <c r="G198" s="152"/>
      <c r="H198" s="152"/>
      <c r="I198" s="152"/>
      <c r="J198" s="152"/>
      <c r="K198" s="152"/>
      <c r="L198" s="145"/>
      <c r="M198" s="14"/>
      <c r="N198" s="14"/>
    </row>
    <row r="199" spans="1:14" s="1" customFormat="1" ht="12.75">
      <c r="A199" s="100"/>
      <c r="B199" s="152"/>
      <c r="C199" s="152"/>
      <c r="D199" s="152"/>
      <c r="E199" s="152"/>
      <c r="F199" s="152"/>
      <c r="G199" s="152"/>
      <c r="H199" s="152"/>
      <c r="I199" s="152"/>
      <c r="J199" s="152"/>
      <c r="K199" s="152"/>
      <c r="L199" s="145"/>
      <c r="M199" s="14"/>
      <c r="N199" s="14"/>
    </row>
    <row r="200" spans="1:14" s="1" customFormat="1" ht="12.75">
      <c r="A200" s="100"/>
      <c r="B200" s="152"/>
      <c r="C200" s="152"/>
      <c r="D200" s="152"/>
      <c r="E200" s="152"/>
      <c r="F200" s="152"/>
      <c r="G200" s="152"/>
      <c r="H200" s="152"/>
      <c r="I200" s="152"/>
      <c r="J200" s="152"/>
      <c r="K200" s="152"/>
      <c r="L200" s="145"/>
      <c r="M200" s="14"/>
      <c r="N200" s="14"/>
    </row>
    <row r="201" spans="1:14" s="1" customFormat="1" ht="12.75">
      <c r="A201" s="100"/>
      <c r="B201" s="152"/>
      <c r="C201" s="152"/>
      <c r="D201" s="152"/>
      <c r="E201" s="152"/>
      <c r="F201" s="152"/>
      <c r="G201" s="152"/>
      <c r="H201" s="152"/>
      <c r="I201" s="152"/>
      <c r="J201" s="152"/>
      <c r="K201" s="152"/>
      <c r="L201" s="145"/>
      <c r="M201" s="14"/>
      <c r="N201" s="14"/>
    </row>
    <row r="202" spans="1:14" s="1" customFormat="1" ht="12.75">
      <c r="A202" s="100"/>
      <c r="B202" s="152"/>
      <c r="C202" s="152"/>
      <c r="D202" s="152"/>
      <c r="E202" s="152"/>
      <c r="F202" s="152"/>
      <c r="G202" s="152"/>
      <c r="H202" s="152"/>
      <c r="I202" s="152"/>
      <c r="J202" s="152"/>
      <c r="K202" s="152"/>
      <c r="L202" s="145"/>
      <c r="M202" s="14"/>
      <c r="N202" s="14"/>
    </row>
    <row r="203" spans="1:14" s="1" customFormat="1" ht="12.75">
      <c r="A203" s="100"/>
      <c r="B203" s="116"/>
      <c r="C203" s="116"/>
      <c r="D203" s="116"/>
      <c r="E203" s="116"/>
      <c r="F203" s="116"/>
      <c r="G203" s="116"/>
      <c r="H203" s="116"/>
      <c r="I203" s="116"/>
      <c r="J203" s="116"/>
      <c r="K203" s="116"/>
      <c r="L203" s="145"/>
      <c r="M203" s="14"/>
      <c r="N203" s="14"/>
    </row>
    <row r="204" spans="1:19" s="1" customFormat="1" ht="12.75">
      <c r="A204" s="100">
        <v>8</v>
      </c>
      <c r="B204" s="30" t="s">
        <v>201</v>
      </c>
      <c r="K204" s="14"/>
      <c r="L204" s="145"/>
      <c r="M204" s="14"/>
      <c r="N204" s="14"/>
      <c r="O204" s="2"/>
      <c r="P204" s="117"/>
      <c r="Q204" s="117"/>
      <c r="R204" s="117"/>
      <c r="S204" s="2"/>
    </row>
    <row r="205" spans="1:19" s="1" customFormat="1" ht="12.75">
      <c r="A205" s="100"/>
      <c r="B205" s="161" t="s">
        <v>275</v>
      </c>
      <c r="C205" s="161"/>
      <c r="D205" s="161"/>
      <c r="E205" s="161"/>
      <c r="F205" s="161"/>
      <c r="G205" s="161"/>
      <c r="H205" s="161"/>
      <c r="I205" s="161"/>
      <c r="J205" s="161"/>
      <c r="K205" s="161"/>
      <c r="L205" s="145"/>
      <c r="M205" s="14"/>
      <c r="N205" s="14"/>
      <c r="O205" s="2"/>
      <c r="P205" s="117"/>
      <c r="Q205" s="117"/>
      <c r="R205" s="117"/>
      <c r="S205" s="2"/>
    </row>
    <row r="206" spans="1:19" s="1" customFormat="1" ht="12.75">
      <c r="A206" s="100"/>
      <c r="B206" s="161"/>
      <c r="C206" s="161"/>
      <c r="D206" s="161"/>
      <c r="E206" s="161"/>
      <c r="F206" s="161"/>
      <c r="G206" s="161"/>
      <c r="H206" s="161"/>
      <c r="I206" s="161"/>
      <c r="J206" s="161"/>
      <c r="K206" s="161"/>
      <c r="L206" s="145"/>
      <c r="M206" s="14"/>
      <c r="N206" s="14"/>
      <c r="O206" s="2"/>
      <c r="P206" s="117"/>
      <c r="Q206" s="117"/>
      <c r="R206" s="117"/>
      <c r="S206" s="2"/>
    </row>
    <row r="207" spans="1:19" s="1" customFormat="1" ht="12.75">
      <c r="A207" s="100"/>
      <c r="B207" s="161"/>
      <c r="C207" s="161"/>
      <c r="D207" s="161"/>
      <c r="E207" s="161"/>
      <c r="F207" s="161"/>
      <c r="G207" s="161"/>
      <c r="H207" s="161"/>
      <c r="I207" s="161"/>
      <c r="J207" s="161"/>
      <c r="K207" s="161"/>
      <c r="L207" s="145"/>
      <c r="M207" s="14"/>
      <c r="N207" s="14"/>
      <c r="O207" s="2"/>
      <c r="P207" s="117"/>
      <c r="Q207" s="117"/>
      <c r="R207" s="117"/>
      <c r="S207" s="2"/>
    </row>
    <row r="208" spans="1:19" s="1" customFormat="1" ht="12.75">
      <c r="A208" s="100"/>
      <c r="B208" s="118"/>
      <c r="C208" s="118"/>
      <c r="D208" s="118"/>
      <c r="E208" s="118"/>
      <c r="F208" s="118"/>
      <c r="G208" s="118"/>
      <c r="H208" s="118"/>
      <c r="I208" s="118"/>
      <c r="J208" s="118"/>
      <c r="K208" s="118"/>
      <c r="L208" s="145"/>
      <c r="M208" s="14"/>
      <c r="N208" s="14"/>
      <c r="O208" s="2"/>
      <c r="P208" s="117"/>
      <c r="Q208" s="117"/>
      <c r="R208" s="117"/>
      <c r="S208" s="2"/>
    </row>
    <row r="209" spans="1:14" s="1" customFormat="1" ht="12.75">
      <c r="A209" s="100">
        <v>9</v>
      </c>
      <c r="B209" s="30" t="s">
        <v>202</v>
      </c>
      <c r="H209" s="116"/>
      <c r="I209" s="116"/>
      <c r="J209" s="116"/>
      <c r="K209" s="116"/>
      <c r="L209" s="145"/>
      <c r="M209" s="14"/>
      <c r="N209" s="14"/>
    </row>
    <row r="210" spans="1:14" s="1" customFormat="1" ht="12.75">
      <c r="A210" s="101"/>
      <c r="B210" s="1" t="s">
        <v>203</v>
      </c>
      <c r="H210" s="116"/>
      <c r="I210" s="116"/>
      <c r="J210" s="116"/>
      <c r="K210" s="116"/>
      <c r="L210" s="145"/>
      <c r="M210" s="14"/>
      <c r="N210" s="14"/>
    </row>
    <row r="211" spans="1:14" s="1" customFormat="1" ht="12.75">
      <c r="A211" s="100"/>
      <c r="B211" s="116"/>
      <c r="C211" s="116"/>
      <c r="D211" s="116"/>
      <c r="E211" s="116"/>
      <c r="F211" s="116"/>
      <c r="G211" s="116"/>
      <c r="H211" s="116"/>
      <c r="I211" s="116"/>
      <c r="J211" s="116"/>
      <c r="K211" s="116"/>
      <c r="L211" s="145"/>
      <c r="M211" s="14"/>
      <c r="N211" s="14"/>
    </row>
    <row r="212" spans="1:14" s="1" customFormat="1" ht="12.75">
      <c r="A212" s="100">
        <v>10</v>
      </c>
      <c r="B212" s="30" t="s">
        <v>24</v>
      </c>
      <c r="K212" s="14"/>
      <c r="L212" s="145"/>
      <c r="M212" s="14"/>
      <c r="N212" s="14"/>
    </row>
    <row r="213" spans="1:14" s="1" customFormat="1" ht="51">
      <c r="A213" s="100"/>
      <c r="B213" s="30"/>
      <c r="E213" s="119" t="s">
        <v>9</v>
      </c>
      <c r="F213" s="119"/>
      <c r="G213" s="119" t="s">
        <v>10</v>
      </c>
      <c r="H213" s="119"/>
      <c r="I213" s="119" t="s">
        <v>11</v>
      </c>
      <c r="J213" s="119"/>
      <c r="K213" s="119" t="s">
        <v>12</v>
      </c>
      <c r="L213" s="145"/>
      <c r="M213" s="14"/>
      <c r="N213" s="14"/>
    </row>
    <row r="214" spans="1:14" s="1" customFormat="1" ht="12.75">
      <c r="A214" s="100"/>
      <c r="B214" s="120"/>
      <c r="C214" s="18"/>
      <c r="D214" s="18"/>
      <c r="E214" s="121">
        <v>38625</v>
      </c>
      <c r="F214" s="121"/>
      <c r="G214" s="121">
        <v>38260</v>
      </c>
      <c r="H214" s="121"/>
      <c r="I214" s="121">
        <v>38625</v>
      </c>
      <c r="J214" s="121"/>
      <c r="K214" s="121">
        <v>38260</v>
      </c>
      <c r="L214" s="145"/>
      <c r="M214" s="14"/>
      <c r="N214" s="14"/>
    </row>
    <row r="215" spans="1:14" s="1" customFormat="1" ht="12.75">
      <c r="A215" s="100"/>
      <c r="B215" s="120"/>
      <c r="C215" s="18"/>
      <c r="D215" s="18"/>
      <c r="E215" s="5" t="s">
        <v>13</v>
      </c>
      <c r="F215" s="5"/>
      <c r="G215" s="5" t="s">
        <v>13</v>
      </c>
      <c r="H215" s="5"/>
      <c r="I215" s="5" t="s">
        <v>13</v>
      </c>
      <c r="J215" s="5"/>
      <c r="K215" s="5" t="s">
        <v>13</v>
      </c>
      <c r="L215" s="145"/>
      <c r="M215" s="14"/>
      <c r="N215" s="14"/>
    </row>
    <row r="216" spans="1:14" s="1" customFormat="1" ht="12.75">
      <c r="A216" s="100"/>
      <c r="B216" s="120"/>
      <c r="C216" s="18"/>
      <c r="D216" s="18"/>
      <c r="E216" s="18"/>
      <c r="F216" s="18"/>
      <c r="G216" s="18"/>
      <c r="H216" s="18"/>
      <c r="I216" s="21"/>
      <c r="J216" s="18"/>
      <c r="K216" s="122"/>
      <c r="L216" s="145"/>
      <c r="M216" s="14"/>
      <c r="N216" s="14"/>
    </row>
    <row r="217" spans="1:14" s="1" customFormat="1" ht="12.75">
      <c r="A217" s="100"/>
      <c r="B217" s="18" t="s">
        <v>204</v>
      </c>
      <c r="C217" s="18"/>
      <c r="D217" s="18"/>
      <c r="E217" s="123">
        <v>-7</v>
      </c>
      <c r="F217" s="21"/>
      <c r="G217" s="24" t="s">
        <v>15</v>
      </c>
      <c r="H217" s="18"/>
      <c r="I217" s="123">
        <v>0</v>
      </c>
      <c r="J217" s="21"/>
      <c r="K217" s="24" t="s">
        <v>15</v>
      </c>
      <c r="L217" s="145"/>
      <c r="M217" s="14"/>
      <c r="N217" s="14"/>
    </row>
    <row r="218" spans="1:14" s="1" customFormat="1" ht="12.75">
      <c r="A218" s="100"/>
      <c r="B218" s="18"/>
      <c r="C218" s="18"/>
      <c r="D218" s="18"/>
      <c r="E218" s="18"/>
      <c r="F218" s="18"/>
      <c r="G218" s="18"/>
      <c r="H218" s="18"/>
      <c r="I218" s="18"/>
      <c r="J218" s="18"/>
      <c r="K218" s="14"/>
      <c r="L218" s="145"/>
      <c r="M218" s="14"/>
      <c r="N218" s="14"/>
    </row>
    <row r="219" spans="1:14" s="1" customFormat="1" ht="12.75">
      <c r="A219" s="101"/>
      <c r="B219" s="152" t="s">
        <v>205</v>
      </c>
      <c r="C219" s="152"/>
      <c r="D219" s="152"/>
      <c r="E219" s="152"/>
      <c r="F219" s="152"/>
      <c r="G219" s="152"/>
      <c r="H219" s="152"/>
      <c r="I219" s="152"/>
      <c r="J219" s="152"/>
      <c r="K219" s="152"/>
      <c r="L219" s="145"/>
      <c r="M219" s="14"/>
      <c r="N219" s="14"/>
    </row>
    <row r="220" spans="1:14" s="1" customFormat="1" ht="12.75">
      <c r="A220" s="101"/>
      <c r="B220" s="152"/>
      <c r="C220" s="152"/>
      <c r="D220" s="152"/>
      <c r="E220" s="152"/>
      <c r="F220" s="152"/>
      <c r="G220" s="152"/>
      <c r="H220" s="152"/>
      <c r="I220" s="152"/>
      <c r="J220" s="152"/>
      <c r="K220" s="152"/>
      <c r="L220" s="145"/>
      <c r="M220" s="14"/>
      <c r="N220" s="14"/>
    </row>
    <row r="221" spans="1:14" s="1" customFormat="1" ht="12.75">
      <c r="A221" s="101"/>
      <c r="B221" s="29"/>
      <c r="C221" s="29"/>
      <c r="D221" s="29"/>
      <c r="E221" s="29"/>
      <c r="F221" s="29"/>
      <c r="G221" s="29"/>
      <c r="H221" s="29"/>
      <c r="I221" s="29"/>
      <c r="J221" s="29"/>
      <c r="K221" s="29"/>
      <c r="L221" s="145"/>
      <c r="M221" s="14"/>
      <c r="N221" s="14"/>
    </row>
    <row r="222" spans="1:14" s="1" customFormat="1" ht="12.75">
      <c r="A222" s="101"/>
      <c r="B222" s="152" t="s">
        <v>206</v>
      </c>
      <c r="C222" s="152"/>
      <c r="D222" s="152"/>
      <c r="E222" s="152"/>
      <c r="F222" s="152"/>
      <c r="G222" s="152"/>
      <c r="H222" s="152"/>
      <c r="I222" s="152"/>
      <c r="J222" s="152"/>
      <c r="K222" s="152"/>
      <c r="L222" s="145"/>
      <c r="M222" s="14"/>
      <c r="N222" s="14"/>
    </row>
    <row r="223" spans="1:14" s="1" customFormat="1" ht="12.75">
      <c r="A223" s="101"/>
      <c r="B223" s="152"/>
      <c r="C223" s="152"/>
      <c r="D223" s="152"/>
      <c r="E223" s="152"/>
      <c r="F223" s="152"/>
      <c r="G223" s="152"/>
      <c r="H223" s="152"/>
      <c r="I223" s="152"/>
      <c r="J223" s="152"/>
      <c r="K223" s="152"/>
      <c r="L223" s="145"/>
      <c r="M223" s="14"/>
      <c r="N223" s="14"/>
    </row>
    <row r="224" spans="1:14" s="1" customFormat="1" ht="12.75">
      <c r="A224" s="101"/>
      <c r="B224" s="152"/>
      <c r="C224" s="152"/>
      <c r="D224" s="152"/>
      <c r="E224" s="152"/>
      <c r="F224" s="152"/>
      <c r="G224" s="152"/>
      <c r="H224" s="152"/>
      <c r="I224" s="152"/>
      <c r="J224" s="152"/>
      <c r="K224" s="152"/>
      <c r="L224" s="145"/>
      <c r="M224" s="14"/>
      <c r="N224" s="14"/>
    </row>
    <row r="225" spans="1:14" s="1" customFormat="1" ht="12.75">
      <c r="A225" s="101"/>
      <c r="B225" s="152"/>
      <c r="C225" s="152"/>
      <c r="D225" s="152"/>
      <c r="E225" s="152"/>
      <c r="F225" s="152"/>
      <c r="G225" s="152"/>
      <c r="H225" s="152"/>
      <c r="I225" s="152"/>
      <c r="J225" s="152"/>
      <c r="K225" s="152"/>
      <c r="L225" s="145"/>
      <c r="M225" s="14"/>
      <c r="N225" s="14"/>
    </row>
    <row r="226" spans="1:14" s="1" customFormat="1" ht="12.75">
      <c r="A226" s="101"/>
      <c r="B226" s="152"/>
      <c r="C226" s="152"/>
      <c r="D226" s="152"/>
      <c r="E226" s="152"/>
      <c r="F226" s="152"/>
      <c r="G226" s="152"/>
      <c r="H226" s="152"/>
      <c r="I226" s="152"/>
      <c r="J226" s="152"/>
      <c r="K226" s="152"/>
      <c r="L226" s="145"/>
      <c r="M226" s="14"/>
      <c r="N226" s="14"/>
    </row>
    <row r="227" spans="1:14" s="1" customFormat="1" ht="12.75">
      <c r="A227" s="100"/>
      <c r="B227" s="116"/>
      <c r="C227" s="116"/>
      <c r="D227" s="116"/>
      <c r="E227" s="116"/>
      <c r="F227" s="116"/>
      <c r="G227" s="116"/>
      <c r="H227" s="116"/>
      <c r="I227" s="116"/>
      <c r="J227" s="116"/>
      <c r="K227" s="116"/>
      <c r="L227" s="145"/>
      <c r="M227" s="14"/>
      <c r="N227" s="14"/>
    </row>
    <row r="228" spans="1:14" s="1" customFormat="1" ht="12.75">
      <c r="A228" s="100">
        <v>11</v>
      </c>
      <c r="B228" s="30" t="s">
        <v>207</v>
      </c>
      <c r="K228" s="14"/>
      <c r="L228" s="145"/>
      <c r="M228" s="14"/>
      <c r="N228" s="14"/>
    </row>
    <row r="229" spans="1:14" s="1" customFormat="1" ht="12.75">
      <c r="A229" s="101"/>
      <c r="B229" s="113" t="s">
        <v>208</v>
      </c>
      <c r="C229" s="113"/>
      <c r="D229" s="113"/>
      <c r="E229" s="113"/>
      <c r="F229" s="113"/>
      <c r="G229" s="113"/>
      <c r="H229" s="113"/>
      <c r="I229" s="113"/>
      <c r="J229" s="113"/>
      <c r="K229" s="113"/>
      <c r="L229" s="145"/>
      <c r="M229" s="14"/>
      <c r="N229" s="14"/>
    </row>
    <row r="230" spans="1:14" s="1" customFormat="1" ht="12.75">
      <c r="A230" s="101"/>
      <c r="B230" s="148"/>
      <c r="C230" s="148"/>
      <c r="D230" s="148"/>
      <c r="E230" s="148"/>
      <c r="F230" s="148"/>
      <c r="G230" s="148"/>
      <c r="H230" s="148"/>
      <c r="I230" s="148"/>
      <c r="J230" s="148"/>
      <c r="K230" s="148"/>
      <c r="L230" s="145"/>
      <c r="M230" s="14"/>
      <c r="N230" s="14"/>
    </row>
    <row r="231" spans="1:14" s="1" customFormat="1" ht="12.75">
      <c r="A231" s="101"/>
      <c r="B231" s="161" t="s">
        <v>209</v>
      </c>
      <c r="C231" s="161"/>
      <c r="D231" s="161"/>
      <c r="E231" s="161"/>
      <c r="F231" s="161"/>
      <c r="G231" s="161"/>
      <c r="H231" s="161"/>
      <c r="I231" s="161"/>
      <c r="J231" s="161"/>
      <c r="K231" s="161"/>
      <c r="L231" s="145"/>
      <c r="M231" s="14"/>
      <c r="N231" s="14"/>
    </row>
    <row r="232" spans="1:14" s="1" customFormat="1" ht="12.75">
      <c r="A232" s="101"/>
      <c r="B232" s="161"/>
      <c r="C232" s="161"/>
      <c r="D232" s="161"/>
      <c r="E232" s="161"/>
      <c r="F232" s="161"/>
      <c r="G232" s="161"/>
      <c r="H232" s="161"/>
      <c r="I232" s="161"/>
      <c r="J232" s="161"/>
      <c r="K232" s="161"/>
      <c r="L232" s="145"/>
      <c r="M232" s="14"/>
      <c r="N232" s="14"/>
    </row>
    <row r="233" spans="1:14" s="1" customFormat="1" ht="12.75">
      <c r="A233" s="100"/>
      <c r="B233" s="116"/>
      <c r="C233" s="116"/>
      <c r="D233" s="116"/>
      <c r="E233" s="116"/>
      <c r="F233" s="116"/>
      <c r="G233" s="116"/>
      <c r="H233" s="116"/>
      <c r="I233" s="116"/>
      <c r="J233" s="116"/>
      <c r="K233" s="116"/>
      <c r="L233" s="145"/>
      <c r="M233" s="14"/>
      <c r="N233" s="14"/>
    </row>
    <row r="234" spans="1:14" s="1" customFormat="1" ht="12.75">
      <c r="A234" s="100">
        <v>12</v>
      </c>
      <c r="B234" s="30" t="s">
        <v>210</v>
      </c>
      <c r="K234" s="14"/>
      <c r="L234" s="145"/>
      <c r="M234" s="14"/>
      <c r="N234" s="14"/>
    </row>
    <row r="235" spans="1:14" s="1" customFormat="1" ht="51">
      <c r="A235" s="100"/>
      <c r="B235" s="30"/>
      <c r="E235" s="119" t="s">
        <v>9</v>
      </c>
      <c r="F235" s="119"/>
      <c r="G235" s="119" t="s">
        <v>10</v>
      </c>
      <c r="H235" s="119"/>
      <c r="I235" s="119" t="s">
        <v>11</v>
      </c>
      <c r="J235" s="119"/>
      <c r="K235" s="119" t="s">
        <v>12</v>
      </c>
      <c r="L235" s="145"/>
      <c r="M235" s="14"/>
      <c r="N235" s="14"/>
    </row>
    <row r="236" spans="1:14" s="1" customFormat="1" ht="12.75">
      <c r="A236" s="100"/>
      <c r="B236" s="30"/>
      <c r="E236" s="121">
        <v>38625</v>
      </c>
      <c r="F236" s="121"/>
      <c r="G236" s="121">
        <v>38260</v>
      </c>
      <c r="H236" s="121"/>
      <c r="I236" s="121">
        <v>38625</v>
      </c>
      <c r="J236" s="121"/>
      <c r="K236" s="121">
        <v>38260</v>
      </c>
      <c r="L236" s="145"/>
      <c r="M236" s="14"/>
      <c r="N236" s="14"/>
    </row>
    <row r="237" spans="1:14" s="1" customFormat="1" ht="12.75">
      <c r="A237" s="101"/>
      <c r="B237" s="21"/>
      <c r="C237" s="18"/>
      <c r="D237" s="18"/>
      <c r="E237" s="5" t="s">
        <v>13</v>
      </c>
      <c r="F237" s="5"/>
      <c r="G237" s="5" t="s">
        <v>13</v>
      </c>
      <c r="H237" s="5"/>
      <c r="I237" s="5" t="s">
        <v>13</v>
      </c>
      <c r="J237" s="5"/>
      <c r="K237" s="5" t="s">
        <v>13</v>
      </c>
      <c r="L237" s="145"/>
      <c r="M237" s="14"/>
      <c r="N237" s="14"/>
    </row>
    <row r="238" spans="1:14" s="1" customFormat="1" ht="12.75">
      <c r="A238" s="101"/>
      <c r="B238" s="21"/>
      <c r="C238" s="18"/>
      <c r="D238" s="18"/>
      <c r="E238" s="18"/>
      <c r="F238" s="18"/>
      <c r="I238" s="18"/>
      <c r="J238" s="18"/>
      <c r="K238" s="18"/>
      <c r="L238" s="145"/>
      <c r="M238" s="14"/>
      <c r="N238" s="14"/>
    </row>
    <row r="239" spans="1:14" s="1" customFormat="1" ht="12.75">
      <c r="A239" s="101"/>
      <c r="B239" s="152" t="s">
        <v>211</v>
      </c>
      <c r="C239" s="152"/>
      <c r="D239" s="152"/>
      <c r="E239" s="18"/>
      <c r="F239" s="18"/>
      <c r="I239" s="124"/>
      <c r="J239" s="18"/>
      <c r="K239" s="124"/>
      <c r="L239" s="145"/>
      <c r="M239" s="14"/>
      <c r="N239" s="14"/>
    </row>
    <row r="240" spans="1:14" s="1" customFormat="1" ht="12.75">
      <c r="A240" s="101"/>
      <c r="B240" s="152"/>
      <c r="C240" s="152"/>
      <c r="D240" s="152"/>
      <c r="E240" s="10">
        <f>+'Con PL'!E32</f>
        <v>696</v>
      </c>
      <c r="F240" s="19"/>
      <c r="G240" s="11" t="str">
        <f>+'Con PL'!G32</f>
        <v>N/A</v>
      </c>
      <c r="H240" s="2"/>
      <c r="I240" s="10">
        <f>+'Con PL'!I32</f>
        <v>6821</v>
      </c>
      <c r="J240" s="19"/>
      <c r="K240" s="11" t="str">
        <f>+'Con PL'!K32</f>
        <v>N/A</v>
      </c>
      <c r="L240" s="145"/>
      <c r="M240" s="14"/>
      <c r="N240" s="14"/>
    </row>
    <row r="241" spans="1:14" s="1" customFormat="1" ht="12.75">
      <c r="A241" s="101"/>
      <c r="B241" s="125"/>
      <c r="C241" s="125"/>
      <c r="D241" s="125"/>
      <c r="E241" s="18"/>
      <c r="F241" s="18"/>
      <c r="G241" s="17"/>
      <c r="I241" s="124"/>
      <c r="J241" s="18"/>
      <c r="K241" s="17"/>
      <c r="L241" s="145"/>
      <c r="M241" s="14"/>
      <c r="N241" s="14"/>
    </row>
    <row r="242" spans="1:14" s="1" customFormat="1" ht="12.75">
      <c r="A242" s="101"/>
      <c r="B242" s="152" t="s">
        <v>212</v>
      </c>
      <c r="C242" s="152"/>
      <c r="D242" s="152"/>
      <c r="E242" s="126"/>
      <c r="F242" s="126"/>
      <c r="G242" s="17"/>
      <c r="I242" s="127"/>
      <c r="J242" s="18"/>
      <c r="K242" s="17"/>
      <c r="L242" s="145"/>
      <c r="M242" s="14"/>
      <c r="N242" s="14"/>
    </row>
    <row r="243" spans="1:14" s="1" customFormat="1" ht="12.75">
      <c r="A243" s="101"/>
      <c r="B243" s="152"/>
      <c r="C243" s="152"/>
      <c r="D243" s="152"/>
      <c r="E243" s="10">
        <v>135444</v>
      </c>
      <c r="F243" s="126"/>
      <c r="G243" s="17" t="s">
        <v>15</v>
      </c>
      <c r="I243" s="10">
        <v>52130</v>
      </c>
      <c r="J243" s="18"/>
      <c r="K243" s="17" t="s">
        <v>15</v>
      </c>
      <c r="L243" s="145"/>
      <c r="M243" s="14"/>
      <c r="N243" s="14"/>
    </row>
    <row r="244" spans="1:14" s="1" customFormat="1" ht="12.75">
      <c r="A244" s="101"/>
      <c r="B244" s="147"/>
      <c r="C244" s="147"/>
      <c r="D244" s="147"/>
      <c r="E244" s="147"/>
      <c r="F244" s="147"/>
      <c r="G244" s="58"/>
      <c r="I244" s="127"/>
      <c r="J244" s="18"/>
      <c r="K244" s="58"/>
      <c r="L244" s="145"/>
      <c r="M244" s="14"/>
      <c r="N244" s="14"/>
    </row>
    <row r="245" spans="1:14" s="1" customFormat="1" ht="12.75">
      <c r="A245" s="101"/>
      <c r="B245" s="126" t="s">
        <v>213</v>
      </c>
      <c r="C245" s="126"/>
      <c r="D245" s="126"/>
      <c r="E245" s="128">
        <f>ROUND(+E240/E243*100,2)</f>
        <v>0.51</v>
      </c>
      <c r="F245" s="18"/>
      <c r="G245" s="129" t="s">
        <v>15</v>
      </c>
      <c r="I245" s="128">
        <f>ROUND(+I240/I243*100,2)</f>
        <v>13.08</v>
      </c>
      <c r="J245" s="18"/>
      <c r="K245" s="129" t="s">
        <v>15</v>
      </c>
      <c r="L245" s="145"/>
      <c r="M245" s="14"/>
      <c r="N245" s="14"/>
    </row>
    <row r="246" spans="1:14" s="1" customFormat="1" ht="12.75">
      <c r="A246" s="101"/>
      <c r="B246" s="126"/>
      <c r="C246" s="126"/>
      <c r="D246" s="126"/>
      <c r="E246" s="14"/>
      <c r="F246" s="18"/>
      <c r="G246" s="130"/>
      <c r="I246" s="14"/>
      <c r="J246" s="18"/>
      <c r="K246" s="130"/>
      <c r="L246" s="145"/>
      <c r="M246" s="14"/>
      <c r="N246" s="14"/>
    </row>
    <row r="247" spans="1:14" s="1" customFormat="1" ht="12.75">
      <c r="A247" s="101"/>
      <c r="B247" s="126" t="s">
        <v>214</v>
      </c>
      <c r="C247" s="126"/>
      <c r="D247" s="126"/>
      <c r="E247" s="14"/>
      <c r="F247" s="18"/>
      <c r="G247" s="130"/>
      <c r="I247" s="14"/>
      <c r="J247" s="18"/>
      <c r="K247" s="130"/>
      <c r="L247" s="145"/>
      <c r="M247" s="14"/>
      <c r="N247" s="14"/>
    </row>
    <row r="248" spans="1:14" s="1" customFormat="1" ht="12.75">
      <c r="A248" s="100"/>
      <c r="B248" s="116"/>
      <c r="C248" s="116"/>
      <c r="D248" s="116"/>
      <c r="E248" s="116"/>
      <c r="F248" s="116"/>
      <c r="H248" s="116"/>
      <c r="I248" s="116"/>
      <c r="J248" s="116"/>
      <c r="K248" s="116"/>
      <c r="L248" s="145"/>
      <c r="M248" s="14"/>
      <c r="N248" s="14"/>
    </row>
    <row r="249" spans="1:14" s="1" customFormat="1" ht="12.75">
      <c r="A249" s="100">
        <v>13</v>
      </c>
      <c r="B249" s="30" t="s">
        <v>215</v>
      </c>
      <c r="C249" s="116"/>
      <c r="D249" s="116"/>
      <c r="E249" s="116"/>
      <c r="F249" s="116"/>
      <c r="G249" s="116"/>
      <c r="H249" s="116"/>
      <c r="I249" s="116"/>
      <c r="J249" s="116"/>
      <c r="K249" s="116"/>
      <c r="L249" s="145"/>
      <c r="M249" s="14"/>
      <c r="N249" s="14"/>
    </row>
    <row r="250" spans="1:14" s="1" customFormat="1" ht="12.75">
      <c r="A250" s="100"/>
      <c r="B250" s="131" t="s">
        <v>216</v>
      </c>
      <c r="C250" s="116"/>
      <c r="D250" s="116"/>
      <c r="E250" s="116"/>
      <c r="F250" s="116"/>
      <c r="G250" s="116"/>
      <c r="H250" s="116"/>
      <c r="I250" s="116"/>
      <c r="J250" s="116"/>
      <c r="K250" s="116"/>
      <c r="L250" s="145"/>
      <c r="M250" s="14"/>
      <c r="N250" s="14"/>
    </row>
    <row r="251" spans="1:14" s="1" customFormat="1" ht="12.75">
      <c r="A251" s="100"/>
      <c r="B251" s="30"/>
      <c r="C251" s="102"/>
      <c r="D251" s="102"/>
      <c r="E251" s="102"/>
      <c r="F251" s="102"/>
      <c r="G251" s="102"/>
      <c r="H251" s="102"/>
      <c r="I251" s="102"/>
      <c r="J251" s="102"/>
      <c r="K251" s="102"/>
      <c r="L251" s="145"/>
      <c r="M251" s="14"/>
      <c r="N251" s="14"/>
    </row>
    <row r="252" spans="1:14" s="1" customFormat="1" ht="12.75">
      <c r="A252" s="100">
        <v>14</v>
      </c>
      <c r="B252" s="30" t="s">
        <v>217</v>
      </c>
      <c r="C252" s="102"/>
      <c r="D252" s="102"/>
      <c r="E252" s="102"/>
      <c r="F252" s="102"/>
      <c r="G252" s="102"/>
      <c r="H252" s="102"/>
      <c r="I252" s="102"/>
      <c r="J252" s="102"/>
      <c r="K252" s="102"/>
      <c r="L252" s="145"/>
      <c r="M252" s="14"/>
      <c r="N252" s="14"/>
    </row>
    <row r="253" spans="1:14" s="1" customFormat="1" ht="12.75">
      <c r="A253" s="101"/>
      <c r="B253" s="1" t="s">
        <v>218</v>
      </c>
      <c r="C253" s="102"/>
      <c r="D253" s="102"/>
      <c r="E253" s="102"/>
      <c r="F253" s="102"/>
      <c r="G253" s="102"/>
      <c r="H253" s="102"/>
      <c r="I253" s="102"/>
      <c r="J253" s="102"/>
      <c r="K253" s="102"/>
      <c r="L253" s="145"/>
      <c r="M253" s="14"/>
      <c r="N253" s="14"/>
    </row>
    <row r="254" spans="1:14" s="1" customFormat="1" ht="12.75">
      <c r="A254" s="100"/>
      <c r="B254" s="30"/>
      <c r="C254" s="102"/>
      <c r="D254" s="102"/>
      <c r="E254" s="102"/>
      <c r="F254" s="102"/>
      <c r="G254" s="102"/>
      <c r="H254" s="102"/>
      <c r="I254" s="102"/>
      <c r="J254" s="102"/>
      <c r="K254" s="102"/>
      <c r="L254" s="145"/>
      <c r="M254" s="14"/>
      <c r="N254" s="14"/>
    </row>
    <row r="255" spans="1:14" s="1" customFormat="1" ht="12.75">
      <c r="A255" s="100">
        <v>15</v>
      </c>
      <c r="B255" s="30" t="s">
        <v>219</v>
      </c>
      <c r="K255" s="14"/>
      <c r="L255" s="145"/>
      <c r="M255" s="14"/>
      <c r="N255" s="14"/>
    </row>
    <row r="256" spans="1:14" s="1" customFormat="1" ht="12.75">
      <c r="A256" s="101"/>
      <c r="B256" s="152" t="s">
        <v>220</v>
      </c>
      <c r="C256" s="152"/>
      <c r="D256" s="152"/>
      <c r="E256" s="152"/>
      <c r="F256" s="152"/>
      <c r="G256" s="152"/>
      <c r="H256" s="152"/>
      <c r="I256" s="152"/>
      <c r="J256" s="152"/>
      <c r="K256" s="152"/>
      <c r="L256" s="145"/>
      <c r="M256" s="14"/>
      <c r="N256" s="14"/>
    </row>
    <row r="257" spans="1:14" s="1" customFormat="1" ht="12.75">
      <c r="A257" s="100"/>
      <c r="B257" s="152"/>
      <c r="C257" s="152"/>
      <c r="D257" s="152"/>
      <c r="E257" s="152"/>
      <c r="F257" s="152"/>
      <c r="G257" s="152"/>
      <c r="H257" s="152"/>
      <c r="I257" s="152"/>
      <c r="J257" s="152"/>
      <c r="K257" s="152"/>
      <c r="L257" s="145"/>
      <c r="M257" s="14"/>
      <c r="N257" s="14"/>
    </row>
    <row r="258" spans="1:14" s="1" customFormat="1" ht="12.75">
      <c r="A258" s="100"/>
      <c r="B258" s="30"/>
      <c r="C258" s="102"/>
      <c r="D258" s="102"/>
      <c r="E258" s="102"/>
      <c r="F258" s="102"/>
      <c r="G258" s="102"/>
      <c r="H258" s="102"/>
      <c r="I258" s="102"/>
      <c r="J258" s="102"/>
      <c r="K258" s="102"/>
      <c r="L258" s="145"/>
      <c r="M258" s="14"/>
      <c r="N258" s="14"/>
    </row>
    <row r="259" spans="1:14" s="1" customFormat="1" ht="12.75">
      <c r="A259" s="100">
        <v>16</v>
      </c>
      <c r="B259" s="30" t="s">
        <v>221</v>
      </c>
      <c r="K259" s="14"/>
      <c r="L259" s="145"/>
      <c r="M259" s="14"/>
      <c r="N259" s="14"/>
    </row>
    <row r="260" spans="1:14" s="1" customFormat="1" ht="12.75">
      <c r="A260" s="101"/>
      <c r="B260" s="161" t="s">
        <v>222</v>
      </c>
      <c r="C260" s="161"/>
      <c r="D260" s="161"/>
      <c r="E260" s="161"/>
      <c r="F260" s="161"/>
      <c r="G260" s="161"/>
      <c r="H260" s="161"/>
      <c r="I260" s="161"/>
      <c r="J260" s="161"/>
      <c r="K260" s="161"/>
      <c r="L260" s="145"/>
      <c r="M260" s="14"/>
      <c r="N260" s="14"/>
    </row>
    <row r="261" spans="1:14" s="1" customFormat="1" ht="12.75">
      <c r="A261" s="101"/>
      <c r="B261" s="161"/>
      <c r="C261" s="161"/>
      <c r="D261" s="161"/>
      <c r="E261" s="161"/>
      <c r="F261" s="161"/>
      <c r="G261" s="161"/>
      <c r="H261" s="161"/>
      <c r="I261" s="161"/>
      <c r="J261" s="161"/>
      <c r="K261" s="161"/>
      <c r="L261" s="145"/>
      <c r="M261" s="14"/>
      <c r="N261" s="14"/>
    </row>
    <row r="262" spans="1:14" s="1" customFormat="1" ht="12.75">
      <c r="A262" s="101"/>
      <c r="B262" s="102"/>
      <c r="C262" s="102"/>
      <c r="D262" s="102"/>
      <c r="E262" s="102"/>
      <c r="F262" s="102"/>
      <c r="G262" s="102"/>
      <c r="H262" s="102"/>
      <c r="I262" s="102"/>
      <c r="J262" s="102"/>
      <c r="K262" s="102"/>
      <c r="L262" s="145"/>
      <c r="M262" s="14"/>
      <c r="N262" s="14"/>
    </row>
    <row r="263" spans="1:14" s="1" customFormat="1" ht="12.75">
      <c r="A263" s="100">
        <v>17</v>
      </c>
      <c r="B263" s="30" t="s">
        <v>223</v>
      </c>
      <c r="K263" s="14"/>
      <c r="L263" s="145"/>
      <c r="M263" s="14"/>
      <c r="N263" s="14"/>
    </row>
    <row r="264" spans="1:14" s="1" customFormat="1" ht="12.75">
      <c r="A264" s="101"/>
      <c r="B264" s="113" t="s">
        <v>224</v>
      </c>
      <c r="C264" s="113"/>
      <c r="D264" s="113"/>
      <c r="E264" s="113"/>
      <c r="F264" s="113"/>
      <c r="G264" s="113"/>
      <c r="H264" s="113"/>
      <c r="I264" s="113"/>
      <c r="J264" s="113"/>
      <c r="K264" s="113"/>
      <c r="L264" s="145"/>
      <c r="M264" s="14"/>
      <c r="N264" s="14"/>
    </row>
    <row r="265" spans="1:14" s="1" customFormat="1" ht="12.75">
      <c r="A265" s="101"/>
      <c r="B265" s="102"/>
      <c r="C265" s="102"/>
      <c r="D265" s="102"/>
      <c r="E265" s="102"/>
      <c r="F265" s="102"/>
      <c r="G265" s="102"/>
      <c r="H265" s="102"/>
      <c r="I265" s="102"/>
      <c r="J265" s="102"/>
      <c r="K265" s="102"/>
      <c r="L265" s="145"/>
      <c r="M265" s="14"/>
      <c r="N265" s="14"/>
    </row>
    <row r="266" spans="1:14" s="1" customFormat="1" ht="12.75">
      <c r="A266" s="100">
        <v>18</v>
      </c>
      <c r="B266" s="30" t="s">
        <v>225</v>
      </c>
      <c r="C266" s="102"/>
      <c r="D266" s="102"/>
      <c r="E266" s="102"/>
      <c r="F266" s="102"/>
      <c r="G266" s="102"/>
      <c r="H266" s="102"/>
      <c r="I266" s="102"/>
      <c r="J266" s="102"/>
      <c r="K266" s="102"/>
      <c r="L266" s="145"/>
      <c r="M266" s="14"/>
      <c r="N266" s="14"/>
    </row>
    <row r="267" spans="1:14" s="1" customFormat="1" ht="12.75" customHeight="1">
      <c r="A267" s="101"/>
      <c r="B267" s="161" t="s">
        <v>192</v>
      </c>
      <c r="C267" s="161"/>
      <c r="D267" s="161"/>
      <c r="E267" s="161"/>
      <c r="F267" s="161"/>
      <c r="G267" s="161"/>
      <c r="H267" s="161"/>
      <c r="I267" s="161"/>
      <c r="J267" s="161"/>
      <c r="K267" s="161"/>
      <c r="L267" s="145"/>
      <c r="M267" s="14"/>
      <c r="N267" s="14"/>
    </row>
    <row r="268" spans="1:14" s="1" customFormat="1" ht="12.75" customHeight="1">
      <c r="A268" s="101"/>
      <c r="B268" s="161"/>
      <c r="C268" s="161"/>
      <c r="D268" s="161"/>
      <c r="E268" s="161"/>
      <c r="F268" s="161"/>
      <c r="G268" s="161"/>
      <c r="H268" s="161"/>
      <c r="I268" s="161"/>
      <c r="J268" s="161"/>
      <c r="K268" s="161"/>
      <c r="L268" s="145"/>
      <c r="M268" s="14"/>
      <c r="N268" s="14"/>
    </row>
    <row r="269" spans="1:14" s="1" customFormat="1" ht="12.75" customHeight="1">
      <c r="A269" s="101"/>
      <c r="B269" s="102"/>
      <c r="C269" s="102"/>
      <c r="D269" s="102"/>
      <c r="E269" s="102"/>
      <c r="F269" s="102"/>
      <c r="G269" s="102"/>
      <c r="H269" s="102"/>
      <c r="I269" s="102"/>
      <c r="J269" s="102"/>
      <c r="K269" s="102"/>
      <c r="L269" s="145"/>
      <c r="M269" s="14"/>
      <c r="N269" s="14"/>
    </row>
    <row r="270" spans="1:14" s="1" customFormat="1" ht="12.75" customHeight="1">
      <c r="A270" s="101"/>
      <c r="B270" s="114" t="s">
        <v>226</v>
      </c>
      <c r="C270" s="161" t="s">
        <v>227</v>
      </c>
      <c r="D270" s="161"/>
      <c r="E270" s="161"/>
      <c r="F270" s="161"/>
      <c r="G270" s="161"/>
      <c r="H270" s="161"/>
      <c r="I270" s="161"/>
      <c r="J270" s="161"/>
      <c r="K270" s="161"/>
      <c r="L270" s="145"/>
      <c r="M270" s="14"/>
      <c r="N270" s="14"/>
    </row>
    <row r="271" spans="1:14" s="1" customFormat="1" ht="12.75" customHeight="1">
      <c r="A271" s="101"/>
      <c r="B271" s="102"/>
      <c r="C271" s="161"/>
      <c r="D271" s="161"/>
      <c r="E271" s="161"/>
      <c r="F271" s="161"/>
      <c r="G271" s="161"/>
      <c r="H271" s="161"/>
      <c r="I271" s="161"/>
      <c r="J271" s="161"/>
      <c r="K271" s="161"/>
      <c r="L271" s="145"/>
      <c r="M271" s="14"/>
      <c r="N271" s="14"/>
    </row>
    <row r="272" spans="1:14" s="1" customFormat="1" ht="12.75" customHeight="1">
      <c r="A272" s="101"/>
      <c r="B272" s="102"/>
      <c r="C272" s="115"/>
      <c r="D272" s="115"/>
      <c r="E272" s="115"/>
      <c r="F272" s="115"/>
      <c r="G272" s="115"/>
      <c r="H272" s="115"/>
      <c r="I272" s="115"/>
      <c r="J272" s="115"/>
      <c r="K272" s="150"/>
      <c r="L272" s="145"/>
      <c r="M272" s="14"/>
      <c r="N272" s="14"/>
    </row>
    <row r="273" spans="1:14" s="1" customFormat="1" ht="12.75" customHeight="1">
      <c r="A273" s="101"/>
      <c r="B273" s="113" t="s">
        <v>228</v>
      </c>
      <c r="C273" s="113"/>
      <c r="D273" s="113"/>
      <c r="E273" s="113"/>
      <c r="F273" s="113"/>
      <c r="G273" s="113"/>
      <c r="H273" s="113"/>
      <c r="I273" s="113"/>
      <c r="J273" s="113"/>
      <c r="K273" s="113"/>
      <c r="L273" s="145"/>
      <c r="M273" s="14"/>
      <c r="N273" s="14"/>
    </row>
    <row r="274" spans="1:14" s="1" customFormat="1" ht="12.75" customHeight="1">
      <c r="A274" s="101"/>
      <c r="B274" s="113"/>
      <c r="C274" s="113"/>
      <c r="D274" s="113"/>
      <c r="E274" s="113"/>
      <c r="F274" s="113"/>
      <c r="G274" s="113"/>
      <c r="H274" s="113"/>
      <c r="I274" s="113"/>
      <c r="J274" s="113"/>
      <c r="K274" s="113"/>
      <c r="L274" s="145"/>
      <c r="M274" s="14"/>
      <c r="N274" s="14"/>
    </row>
    <row r="275" spans="1:14" s="1" customFormat="1" ht="12.75" customHeight="1">
      <c r="A275" s="101"/>
      <c r="B275" s="113"/>
      <c r="C275" s="113"/>
      <c r="D275" s="113"/>
      <c r="E275" s="113"/>
      <c r="F275" s="113"/>
      <c r="G275" s="113"/>
      <c r="H275" s="113"/>
      <c r="I275" s="101" t="s">
        <v>13</v>
      </c>
      <c r="J275" s="113"/>
      <c r="K275" s="113"/>
      <c r="L275" s="145"/>
      <c r="M275" s="14"/>
      <c r="N275" s="14"/>
    </row>
    <row r="276" spans="1:14" s="1" customFormat="1" ht="12.75" customHeight="1">
      <c r="A276" s="101"/>
      <c r="B276" s="113"/>
      <c r="C276" s="113"/>
      <c r="D276" s="113"/>
      <c r="E276" s="113"/>
      <c r="F276" s="113"/>
      <c r="G276" s="113"/>
      <c r="H276" s="113"/>
      <c r="I276" s="101"/>
      <c r="J276" s="113"/>
      <c r="K276" s="113"/>
      <c r="L276" s="145"/>
      <c r="M276" s="14"/>
      <c r="N276" s="14"/>
    </row>
    <row r="277" spans="1:14" s="1" customFormat="1" ht="12.75" customHeight="1">
      <c r="A277" s="101"/>
      <c r="B277" s="113" t="s">
        <v>14</v>
      </c>
      <c r="C277" s="113"/>
      <c r="D277" s="113"/>
      <c r="E277" s="113"/>
      <c r="F277" s="113"/>
      <c r="G277" s="113"/>
      <c r="H277" s="113"/>
      <c r="I277" s="10">
        <f>4166-719</f>
        <v>3447</v>
      </c>
      <c r="J277" s="113"/>
      <c r="K277" s="113"/>
      <c r="L277" s="145"/>
      <c r="M277" s="14"/>
      <c r="N277" s="14"/>
    </row>
    <row r="278" spans="1:14" s="1" customFormat="1" ht="12.75" customHeight="1">
      <c r="A278" s="101"/>
      <c r="B278" s="113" t="s">
        <v>16</v>
      </c>
      <c r="C278" s="113"/>
      <c r="D278" s="113"/>
      <c r="E278" s="113"/>
      <c r="F278" s="113"/>
      <c r="G278" s="113"/>
      <c r="H278" s="113"/>
      <c r="I278" s="10">
        <f>432-174</f>
        <v>258</v>
      </c>
      <c r="J278" s="113"/>
      <c r="K278" s="113"/>
      <c r="L278" s="145"/>
      <c r="M278" s="14"/>
      <c r="N278" s="14"/>
    </row>
    <row r="279" spans="1:14" s="1" customFormat="1" ht="12.75" customHeight="1">
      <c r="A279" s="101"/>
      <c r="B279" s="126" t="s">
        <v>229</v>
      </c>
      <c r="C279" s="113"/>
      <c r="D279" s="113"/>
      <c r="E279" s="113"/>
      <c r="F279" s="113"/>
      <c r="G279" s="113"/>
      <c r="H279" s="113"/>
      <c r="I279" s="10">
        <f>-2391</f>
        <v>-2391</v>
      </c>
      <c r="J279" s="113"/>
      <c r="K279" s="113"/>
      <c r="L279" s="145"/>
      <c r="M279" s="14"/>
      <c r="N279" s="14"/>
    </row>
    <row r="280" spans="1:14" s="1" customFormat="1" ht="12.75" customHeight="1">
      <c r="A280" s="101"/>
      <c r="B280" s="126" t="s">
        <v>230</v>
      </c>
      <c r="C280" s="102"/>
      <c r="D280" s="102"/>
      <c r="E280" s="102"/>
      <c r="F280" s="102"/>
      <c r="G280" s="102"/>
      <c r="H280" s="102"/>
      <c r="I280" s="132">
        <v>4945</v>
      </c>
      <c r="J280" s="102"/>
      <c r="K280" s="102"/>
      <c r="L280" s="145"/>
      <c r="M280" s="14"/>
      <c r="N280" s="14"/>
    </row>
    <row r="281" spans="1:14" s="1" customFormat="1" ht="12.75" customHeight="1">
      <c r="A281" s="101"/>
      <c r="B281" s="126" t="s">
        <v>231</v>
      </c>
      <c r="C281" s="102"/>
      <c r="D281" s="102"/>
      <c r="E281" s="102"/>
      <c r="F281" s="102"/>
      <c r="G281" s="102"/>
      <c r="H281" s="102"/>
      <c r="I281" s="133">
        <f>SUM(I277:I280)</f>
        <v>6259</v>
      </c>
      <c r="J281" s="102"/>
      <c r="K281" s="102"/>
      <c r="L281" s="145"/>
      <c r="M281" s="14"/>
      <c r="N281" s="14"/>
    </row>
    <row r="282" spans="1:14" s="1" customFormat="1" ht="12.75" customHeight="1">
      <c r="A282" s="101"/>
      <c r="B282" s="126"/>
      <c r="C282" s="102"/>
      <c r="D282" s="102"/>
      <c r="E282" s="102"/>
      <c r="F282" s="102"/>
      <c r="G282" s="102"/>
      <c r="H282" s="102"/>
      <c r="I282" s="132"/>
      <c r="J282" s="102"/>
      <c r="K282" s="102"/>
      <c r="L282" s="145"/>
      <c r="M282" s="14"/>
      <c r="N282" s="14"/>
    </row>
    <row r="283" spans="1:14" s="1" customFormat="1" ht="12.75" customHeight="1">
      <c r="A283" s="101"/>
      <c r="B283" s="113"/>
      <c r="C283" s="113"/>
      <c r="D283" s="113"/>
      <c r="E283" s="113"/>
      <c r="F283" s="113"/>
      <c r="G283" s="113"/>
      <c r="H283" s="113"/>
      <c r="I283" s="101" t="s">
        <v>13</v>
      </c>
      <c r="J283" s="102"/>
      <c r="K283" s="102"/>
      <c r="L283" s="145"/>
      <c r="M283" s="14"/>
      <c r="N283" s="14"/>
    </row>
    <row r="284" spans="1:14" s="1" customFormat="1" ht="12.75" customHeight="1">
      <c r="A284" s="101"/>
      <c r="B284" s="113"/>
      <c r="C284" s="113"/>
      <c r="D284" s="113"/>
      <c r="E284" s="113"/>
      <c r="F284" s="113"/>
      <c r="G284" s="113"/>
      <c r="H284" s="113"/>
      <c r="I284" s="101"/>
      <c r="J284" s="102"/>
      <c r="K284" s="102"/>
      <c r="L284" s="145"/>
      <c r="M284" s="14"/>
      <c r="N284" s="14"/>
    </row>
    <row r="285" spans="1:14" s="1" customFormat="1" ht="12.75" customHeight="1">
      <c r="A285" s="101"/>
      <c r="B285" s="113" t="s">
        <v>232</v>
      </c>
      <c r="C285" s="113"/>
      <c r="D285" s="113"/>
      <c r="E285" s="113"/>
      <c r="F285" s="113"/>
      <c r="G285" s="113"/>
      <c r="H285" s="113"/>
      <c r="I285" s="10">
        <v>6658</v>
      </c>
      <c r="J285" s="102"/>
      <c r="K285" s="102"/>
      <c r="L285" s="145"/>
      <c r="M285" s="14"/>
      <c r="N285" s="14"/>
    </row>
    <row r="286" spans="1:14" s="1" customFormat="1" ht="12.75" customHeight="1">
      <c r="A286" s="101"/>
      <c r="B286" s="113" t="s">
        <v>233</v>
      </c>
      <c r="C286" s="113"/>
      <c r="D286" s="113"/>
      <c r="E286" s="113"/>
      <c r="F286" s="113"/>
      <c r="G286" s="113"/>
      <c r="H286" s="113"/>
      <c r="I286" s="10">
        <v>10545</v>
      </c>
      <c r="J286" s="102"/>
      <c r="K286" s="102"/>
      <c r="L286" s="145"/>
      <c r="M286" s="14"/>
      <c r="N286" s="14"/>
    </row>
    <row r="287" spans="1:14" s="1" customFormat="1" ht="12.75" customHeight="1">
      <c r="A287" s="101"/>
      <c r="B287" s="126" t="s">
        <v>234</v>
      </c>
      <c r="C287" s="113"/>
      <c r="D287" s="113"/>
      <c r="E287" s="113"/>
      <c r="F287" s="113"/>
      <c r="G287" s="113"/>
      <c r="H287" s="113"/>
      <c r="I287" s="10">
        <v>-1693</v>
      </c>
      <c r="J287" s="102"/>
      <c r="K287" s="102"/>
      <c r="L287" s="145"/>
      <c r="M287" s="14"/>
      <c r="N287" s="14"/>
    </row>
    <row r="288" spans="1:14" s="1" customFormat="1" ht="12.75" customHeight="1">
      <c r="A288" s="101"/>
      <c r="B288" s="126" t="s">
        <v>235</v>
      </c>
      <c r="C288" s="102"/>
      <c r="D288" s="102"/>
      <c r="E288" s="102"/>
      <c r="F288" s="102"/>
      <c r="G288" s="102"/>
      <c r="H288" s="102"/>
      <c r="I288" s="132">
        <f>-292-1417</f>
        <v>-1709</v>
      </c>
      <c r="J288" s="102"/>
      <c r="K288" s="102"/>
      <c r="L288" s="145"/>
      <c r="M288" s="14"/>
      <c r="N288" s="14"/>
    </row>
    <row r="289" spans="1:14" s="1" customFormat="1" ht="12.75" customHeight="1">
      <c r="A289" s="101"/>
      <c r="B289" s="126" t="s">
        <v>236</v>
      </c>
      <c r="C289" s="102"/>
      <c r="D289" s="102"/>
      <c r="E289" s="102"/>
      <c r="F289" s="102"/>
      <c r="G289" s="102"/>
      <c r="H289" s="102"/>
      <c r="I289" s="133">
        <f>SUM(I285:I288)</f>
        <v>13801</v>
      </c>
      <c r="J289" s="102"/>
      <c r="K289" s="102"/>
      <c r="L289" s="145"/>
      <c r="M289" s="14"/>
      <c r="N289" s="14"/>
    </row>
    <row r="290" spans="1:14" s="1" customFormat="1" ht="12.75">
      <c r="A290" s="101"/>
      <c r="C290" s="102"/>
      <c r="D290" s="102"/>
      <c r="E290" s="102"/>
      <c r="F290" s="102"/>
      <c r="G290" s="102"/>
      <c r="H290" s="102"/>
      <c r="I290" s="102"/>
      <c r="J290" s="102"/>
      <c r="K290" s="102"/>
      <c r="L290" s="145"/>
      <c r="M290" s="14"/>
      <c r="N290" s="14"/>
    </row>
    <row r="291" spans="1:14" s="1" customFormat="1" ht="12.75">
      <c r="A291" s="100">
        <v>19</v>
      </c>
      <c r="B291" s="120" t="s">
        <v>237</v>
      </c>
      <c r="C291" s="18"/>
      <c r="D291" s="18"/>
      <c r="J291" s="102"/>
      <c r="K291" s="102"/>
      <c r="L291" s="145"/>
      <c r="M291" s="14"/>
      <c r="N291" s="14"/>
    </row>
    <row r="292" spans="1:14" s="1" customFormat="1" ht="12.75">
      <c r="A292" s="100"/>
      <c r="B292" s="120"/>
      <c r="C292" s="18"/>
      <c r="D292" s="18"/>
      <c r="I292" s="101" t="s">
        <v>238</v>
      </c>
      <c r="J292" s="102"/>
      <c r="K292" s="101" t="s">
        <v>238</v>
      </c>
      <c r="L292" s="145"/>
      <c r="M292" s="14"/>
      <c r="N292" s="14"/>
    </row>
    <row r="293" spans="1:14" s="1" customFormat="1" ht="12.75">
      <c r="A293" s="100"/>
      <c r="B293" s="120"/>
      <c r="C293" s="18"/>
      <c r="D293" s="18"/>
      <c r="I293" s="134">
        <v>38625</v>
      </c>
      <c r="J293" s="102"/>
      <c r="K293" s="134">
        <v>38352</v>
      </c>
      <c r="L293" s="145"/>
      <c r="M293" s="14"/>
      <c r="N293" s="14"/>
    </row>
    <row r="294" spans="1:14" s="1" customFormat="1" ht="12.75">
      <c r="A294" s="100"/>
      <c r="I294" s="101" t="s">
        <v>13</v>
      </c>
      <c r="J294" s="102"/>
      <c r="K294" s="101" t="s">
        <v>13</v>
      </c>
      <c r="L294" s="145"/>
      <c r="M294" s="14"/>
      <c r="N294" s="14"/>
    </row>
    <row r="295" spans="1:14" s="1" customFormat="1" ht="12.75">
      <c r="A295" s="100"/>
      <c r="B295" s="18"/>
      <c r="C295" s="18"/>
      <c r="D295" s="18"/>
      <c r="E295" s="18"/>
      <c r="F295" s="18"/>
      <c r="G295" s="18"/>
      <c r="H295" s="18"/>
      <c r="I295" s="21"/>
      <c r="J295" s="102"/>
      <c r="K295" s="21"/>
      <c r="L295" s="145"/>
      <c r="M295" s="14"/>
      <c r="N295" s="14"/>
    </row>
    <row r="296" spans="1:14" s="1" customFormat="1" ht="12.75">
      <c r="A296" s="100"/>
      <c r="B296" s="18" t="s">
        <v>239</v>
      </c>
      <c r="C296" s="18"/>
      <c r="D296" s="18"/>
      <c r="E296" s="18"/>
      <c r="F296" s="18"/>
      <c r="G296" s="18"/>
      <c r="H296" s="18"/>
      <c r="I296" s="81">
        <v>588</v>
      </c>
      <c r="J296" s="102"/>
      <c r="K296" s="81">
        <v>0</v>
      </c>
      <c r="L296" s="145"/>
      <c r="M296" s="14"/>
      <c r="N296" s="14"/>
    </row>
    <row r="297" spans="1:14" s="1" customFormat="1" ht="12.75">
      <c r="A297" s="100"/>
      <c r="B297" s="18" t="s">
        <v>240</v>
      </c>
      <c r="C297" s="18"/>
      <c r="D297" s="18"/>
      <c r="E297" s="18"/>
      <c r="F297" s="18"/>
      <c r="G297" s="18"/>
      <c r="H297" s="18"/>
      <c r="I297" s="10">
        <v>1709</v>
      </c>
      <c r="J297" s="102"/>
      <c r="K297" s="10">
        <v>0</v>
      </c>
      <c r="L297" s="145"/>
      <c r="M297" s="14"/>
      <c r="N297" s="14"/>
    </row>
    <row r="298" spans="1:14" s="1" customFormat="1" ht="12.75">
      <c r="A298" s="100"/>
      <c r="B298" s="120"/>
      <c r="C298" s="18"/>
      <c r="D298" s="18"/>
      <c r="E298" s="18"/>
      <c r="F298" s="18"/>
      <c r="G298" s="18"/>
      <c r="H298" s="18"/>
      <c r="I298" s="15">
        <f>SUM(I296:I297)</f>
        <v>2297</v>
      </c>
      <c r="J298" s="102"/>
      <c r="K298" s="15">
        <f>SUM(K296:K297)</f>
        <v>0</v>
      </c>
      <c r="L298" s="145"/>
      <c r="M298" s="14"/>
      <c r="N298" s="14"/>
    </row>
    <row r="299" spans="1:14" s="1" customFormat="1" ht="12.75">
      <c r="A299" s="100"/>
      <c r="B299" s="120"/>
      <c r="C299" s="18"/>
      <c r="D299" s="18"/>
      <c r="E299" s="18"/>
      <c r="F299" s="18"/>
      <c r="G299" s="18"/>
      <c r="H299" s="18"/>
      <c r="I299" s="10"/>
      <c r="J299" s="102"/>
      <c r="K299" s="102"/>
      <c r="L299" s="145"/>
      <c r="M299" s="14"/>
      <c r="N299" s="14"/>
    </row>
    <row r="300" spans="1:14" s="1" customFormat="1" ht="12.75">
      <c r="A300" s="100">
        <v>20</v>
      </c>
      <c r="B300" s="30" t="s">
        <v>241</v>
      </c>
      <c r="K300" s="14"/>
      <c r="L300" s="145"/>
      <c r="M300" s="14"/>
      <c r="N300" s="14"/>
    </row>
    <row r="301" spans="1:14" s="1" customFormat="1" ht="12.75">
      <c r="A301" s="101"/>
      <c r="B301" s="161" t="s">
        <v>242</v>
      </c>
      <c r="C301" s="161"/>
      <c r="D301" s="161"/>
      <c r="E301" s="161"/>
      <c r="F301" s="161"/>
      <c r="G301" s="161"/>
      <c r="H301" s="161"/>
      <c r="I301" s="161"/>
      <c r="J301" s="161"/>
      <c r="K301" s="161"/>
      <c r="L301" s="145"/>
      <c r="M301" s="14"/>
      <c r="N301" s="14"/>
    </row>
    <row r="302" spans="1:14" s="1" customFormat="1" ht="12.75">
      <c r="A302" s="101"/>
      <c r="B302" s="161"/>
      <c r="C302" s="161"/>
      <c r="D302" s="161"/>
      <c r="E302" s="161"/>
      <c r="F302" s="161"/>
      <c r="G302" s="161"/>
      <c r="H302" s="161"/>
      <c r="I302" s="161"/>
      <c r="J302" s="161"/>
      <c r="K302" s="161"/>
      <c r="L302" s="145"/>
      <c r="M302" s="14"/>
      <c r="N302" s="14"/>
    </row>
    <row r="303" spans="1:14" s="1" customFormat="1" ht="12.75">
      <c r="A303" s="100"/>
      <c r="B303" s="120"/>
      <c r="C303" s="18"/>
      <c r="D303" s="18"/>
      <c r="E303" s="18"/>
      <c r="F303" s="18"/>
      <c r="G303" s="18"/>
      <c r="H303" s="18"/>
      <c r="I303" s="10"/>
      <c r="J303" s="102"/>
      <c r="K303" s="102"/>
      <c r="L303" s="145"/>
      <c r="M303" s="14"/>
      <c r="N303" s="14"/>
    </row>
    <row r="304" spans="1:14" s="1" customFormat="1" ht="12.75">
      <c r="A304" s="100">
        <v>21</v>
      </c>
      <c r="B304" s="120" t="s">
        <v>243</v>
      </c>
      <c r="C304" s="18"/>
      <c r="D304" s="18"/>
      <c r="E304" s="18"/>
      <c r="F304" s="18"/>
      <c r="G304" s="18"/>
      <c r="H304" s="18"/>
      <c r="I304" s="10"/>
      <c r="J304" s="102"/>
      <c r="K304" s="102"/>
      <c r="L304" s="145"/>
      <c r="M304" s="14"/>
      <c r="N304" s="14"/>
    </row>
    <row r="305" spans="1:14" s="1" customFormat="1" ht="12.75">
      <c r="A305" s="101"/>
      <c r="B305" s="135" t="s">
        <v>244</v>
      </c>
      <c r="C305" s="18"/>
      <c r="D305" s="18"/>
      <c r="E305" s="18"/>
      <c r="F305" s="18"/>
      <c r="G305" s="18"/>
      <c r="H305" s="18"/>
      <c r="I305" s="10"/>
      <c r="J305" s="102"/>
      <c r="K305" s="102"/>
      <c r="L305" s="145"/>
      <c r="M305" s="14"/>
      <c r="N305" s="14"/>
    </row>
    <row r="306" spans="1:14" s="1" customFormat="1" ht="12.75">
      <c r="A306" s="100"/>
      <c r="B306" s="120"/>
      <c r="C306" s="18"/>
      <c r="D306" s="18"/>
      <c r="E306" s="18"/>
      <c r="F306" s="18"/>
      <c r="G306" s="18"/>
      <c r="H306" s="18"/>
      <c r="I306" s="10"/>
      <c r="J306" s="102"/>
      <c r="K306" s="102"/>
      <c r="L306" s="145"/>
      <c r="M306" s="14"/>
      <c r="N306" s="14"/>
    </row>
    <row r="307" spans="1:14" s="1" customFormat="1" ht="12.75">
      <c r="A307" s="100">
        <v>22</v>
      </c>
      <c r="B307" s="30" t="s">
        <v>245</v>
      </c>
      <c r="C307" s="18"/>
      <c r="D307" s="18"/>
      <c r="E307" s="18"/>
      <c r="F307" s="18"/>
      <c r="G307" s="18"/>
      <c r="H307" s="18"/>
      <c r="I307" s="10"/>
      <c r="J307" s="102"/>
      <c r="K307" s="102"/>
      <c r="L307" s="145"/>
      <c r="M307" s="14"/>
      <c r="N307" s="14"/>
    </row>
    <row r="308" spans="1:14" s="1" customFormat="1" ht="12.75">
      <c r="A308" s="101"/>
      <c r="B308" s="131" t="s">
        <v>246</v>
      </c>
      <c r="C308" s="18"/>
      <c r="D308" s="18"/>
      <c r="E308" s="18"/>
      <c r="F308" s="18"/>
      <c r="G308" s="18"/>
      <c r="H308" s="18"/>
      <c r="I308" s="10"/>
      <c r="J308" s="102"/>
      <c r="K308" s="102"/>
      <c r="L308" s="145"/>
      <c r="M308" s="14"/>
      <c r="N308" s="14"/>
    </row>
    <row r="309" spans="1:14" s="1" customFormat="1" ht="12.75">
      <c r="A309" s="100"/>
      <c r="B309" s="120"/>
      <c r="C309" s="18"/>
      <c r="D309" s="18"/>
      <c r="E309" s="18"/>
      <c r="F309" s="18"/>
      <c r="G309" s="18"/>
      <c r="H309" s="18"/>
      <c r="I309" s="10"/>
      <c r="J309" s="102"/>
      <c r="K309" s="102"/>
      <c r="L309" s="145"/>
      <c r="M309" s="14"/>
      <c r="N309" s="14"/>
    </row>
    <row r="310" spans="1:14" s="1" customFormat="1" ht="12.75">
      <c r="A310" s="100">
        <v>23</v>
      </c>
      <c r="B310" s="30" t="s">
        <v>247</v>
      </c>
      <c r="J310" s="102"/>
      <c r="K310" s="102"/>
      <c r="L310" s="145"/>
      <c r="M310" s="14"/>
      <c r="N310" s="14"/>
    </row>
    <row r="311" spans="1:14" s="1" customFormat="1" ht="12.75">
      <c r="A311" s="101"/>
      <c r="B311" s="162" t="s">
        <v>248</v>
      </c>
      <c r="C311" s="162"/>
      <c r="D311" s="162"/>
      <c r="E311" s="162"/>
      <c r="F311" s="162"/>
      <c r="G311" s="162"/>
      <c r="H311" s="162"/>
      <c r="I311" s="162"/>
      <c r="J311" s="102"/>
      <c r="K311" s="102"/>
      <c r="L311" s="145"/>
      <c r="M311" s="14"/>
      <c r="N311" s="14"/>
    </row>
    <row r="312" spans="1:14" s="1" customFormat="1" ht="12.75">
      <c r="A312" s="100"/>
      <c r="B312" s="120"/>
      <c r="C312" s="18"/>
      <c r="D312" s="18"/>
      <c r="E312" s="18"/>
      <c r="F312" s="18"/>
      <c r="G312" s="18"/>
      <c r="H312" s="18"/>
      <c r="I312" s="10"/>
      <c r="J312" s="102"/>
      <c r="K312" s="102"/>
      <c r="L312" s="145"/>
      <c r="M312" s="14"/>
      <c r="N312" s="14"/>
    </row>
    <row r="313" spans="1:14" s="1" customFormat="1" ht="12.75">
      <c r="A313" s="100">
        <v>24</v>
      </c>
      <c r="B313" s="30" t="s">
        <v>249</v>
      </c>
      <c r="D313" s="18"/>
      <c r="E313" s="18"/>
      <c r="F313" s="18"/>
      <c r="G313" s="18"/>
      <c r="H313" s="18"/>
      <c r="I313" s="10"/>
      <c r="J313" s="102"/>
      <c r="K313" s="102"/>
      <c r="L313" s="145"/>
      <c r="M313" s="14"/>
      <c r="N313" s="14"/>
    </row>
    <row r="314" spans="1:14" s="1" customFormat="1" ht="12.75">
      <c r="A314" s="100"/>
      <c r="B314" s="161" t="s">
        <v>250</v>
      </c>
      <c r="C314" s="161"/>
      <c r="D314" s="161"/>
      <c r="E314" s="161"/>
      <c r="F314" s="161"/>
      <c r="G314" s="161"/>
      <c r="H314" s="161"/>
      <c r="I314" s="161"/>
      <c r="J314" s="161"/>
      <c r="K314" s="161"/>
      <c r="L314" s="145"/>
      <c r="M314" s="14"/>
      <c r="N314" s="14"/>
    </row>
    <row r="315" spans="1:14" s="1" customFormat="1" ht="12.75">
      <c r="A315" s="100"/>
      <c r="B315" s="161"/>
      <c r="C315" s="161"/>
      <c r="D315" s="161"/>
      <c r="E315" s="161"/>
      <c r="F315" s="161"/>
      <c r="G315" s="161"/>
      <c r="H315" s="161"/>
      <c r="I315" s="161"/>
      <c r="J315" s="161"/>
      <c r="K315" s="161"/>
      <c r="L315" s="145"/>
      <c r="M315" s="14"/>
      <c r="N315" s="14"/>
    </row>
    <row r="316" spans="1:14" s="1" customFormat="1" ht="12.75">
      <c r="A316" s="100"/>
      <c r="B316" s="161"/>
      <c r="C316" s="161"/>
      <c r="D316" s="161"/>
      <c r="E316" s="161"/>
      <c r="F316" s="161"/>
      <c r="G316" s="161"/>
      <c r="H316" s="161"/>
      <c r="I316" s="161"/>
      <c r="J316" s="161"/>
      <c r="K316" s="161"/>
      <c r="L316" s="145"/>
      <c r="M316" s="14"/>
      <c r="N316" s="14"/>
    </row>
    <row r="317" spans="1:14" s="1" customFormat="1" ht="12.75">
      <c r="A317" s="100"/>
      <c r="B317" s="161"/>
      <c r="C317" s="161"/>
      <c r="D317" s="161"/>
      <c r="E317" s="161"/>
      <c r="F317" s="161"/>
      <c r="G317" s="161"/>
      <c r="H317" s="161"/>
      <c r="I317" s="161"/>
      <c r="J317" s="161"/>
      <c r="K317" s="161"/>
      <c r="L317" s="145"/>
      <c r="M317" s="14"/>
      <c r="N317" s="14"/>
    </row>
    <row r="318" spans="1:14" s="1" customFormat="1" ht="12.75">
      <c r="A318" s="100"/>
      <c r="B318" s="161"/>
      <c r="C318" s="161"/>
      <c r="D318" s="161"/>
      <c r="E318" s="161"/>
      <c r="F318" s="161"/>
      <c r="G318" s="161"/>
      <c r="H318" s="161"/>
      <c r="I318" s="161"/>
      <c r="J318" s="161"/>
      <c r="K318" s="161"/>
      <c r="L318" s="145"/>
      <c r="M318" s="14"/>
      <c r="N318" s="14"/>
    </row>
    <row r="319" spans="1:14" s="1" customFormat="1" ht="12.75">
      <c r="A319" s="100"/>
      <c r="B319" s="161"/>
      <c r="C319" s="161"/>
      <c r="D319" s="161"/>
      <c r="E319" s="161"/>
      <c r="F319" s="161"/>
      <c r="G319" s="161"/>
      <c r="H319" s="161"/>
      <c r="I319" s="161"/>
      <c r="J319" s="161"/>
      <c r="K319" s="161"/>
      <c r="L319" s="145"/>
      <c r="M319" s="14"/>
      <c r="N319" s="14"/>
    </row>
    <row r="320" spans="1:14" s="1" customFormat="1" ht="12.75">
      <c r="A320" s="100"/>
      <c r="B320" s="161"/>
      <c r="C320" s="161"/>
      <c r="D320" s="161"/>
      <c r="E320" s="161"/>
      <c r="F320" s="161"/>
      <c r="G320" s="161"/>
      <c r="H320" s="161"/>
      <c r="I320" s="161"/>
      <c r="J320" s="161"/>
      <c r="K320" s="161"/>
      <c r="L320" s="145"/>
      <c r="M320" s="14"/>
      <c r="N320" s="14"/>
    </row>
    <row r="321" spans="1:14" s="1" customFormat="1" ht="12.75">
      <c r="A321" s="100"/>
      <c r="B321" s="161"/>
      <c r="C321" s="161"/>
      <c r="D321" s="161"/>
      <c r="E321" s="161"/>
      <c r="F321" s="161"/>
      <c r="G321" s="161"/>
      <c r="H321" s="161"/>
      <c r="I321" s="161"/>
      <c r="J321" s="161"/>
      <c r="K321" s="161"/>
      <c r="L321" s="145"/>
      <c r="M321" s="14"/>
      <c r="N321" s="14"/>
    </row>
    <row r="322" spans="1:14" s="1" customFormat="1" ht="12.75">
      <c r="A322" s="100"/>
      <c r="B322" s="161"/>
      <c r="C322" s="161"/>
      <c r="D322" s="161"/>
      <c r="E322" s="161"/>
      <c r="F322" s="161"/>
      <c r="G322" s="161"/>
      <c r="H322" s="161"/>
      <c r="I322" s="161"/>
      <c r="J322" s="161"/>
      <c r="K322" s="161"/>
      <c r="L322" s="145"/>
      <c r="M322" s="14"/>
      <c r="N322" s="14"/>
    </row>
    <row r="323" spans="1:14" s="1" customFormat="1" ht="12.75">
      <c r="A323" s="100"/>
      <c r="B323" s="149"/>
      <c r="C323" s="149"/>
      <c r="D323" s="149"/>
      <c r="E323" s="149"/>
      <c r="F323" s="149"/>
      <c r="G323" s="149"/>
      <c r="H323" s="149"/>
      <c r="I323" s="149"/>
      <c r="J323" s="149"/>
      <c r="K323" s="149"/>
      <c r="L323" s="145"/>
      <c r="M323" s="14"/>
      <c r="N323" s="14"/>
    </row>
    <row r="324" spans="1:14" s="1" customFormat="1" ht="12.75">
      <c r="A324" s="100"/>
      <c r="B324" s="161" t="s">
        <v>276</v>
      </c>
      <c r="C324" s="161"/>
      <c r="D324" s="161"/>
      <c r="E324" s="161"/>
      <c r="F324" s="161"/>
      <c r="G324" s="161"/>
      <c r="H324" s="161"/>
      <c r="I324" s="161"/>
      <c r="J324" s="161"/>
      <c r="K324" s="161"/>
      <c r="L324" s="145"/>
      <c r="M324" s="14"/>
      <c r="N324" s="14"/>
    </row>
    <row r="325" spans="1:14" s="1" customFormat="1" ht="12.75">
      <c r="A325" s="100"/>
      <c r="B325" s="161"/>
      <c r="C325" s="161"/>
      <c r="D325" s="161"/>
      <c r="E325" s="161"/>
      <c r="F325" s="161"/>
      <c r="G325" s="161"/>
      <c r="H325" s="161"/>
      <c r="I325" s="161"/>
      <c r="J325" s="161"/>
      <c r="K325" s="161"/>
      <c r="L325" s="145"/>
      <c r="M325" s="14"/>
      <c r="N325" s="14"/>
    </row>
    <row r="326" spans="1:14" s="1" customFormat="1" ht="12.75">
      <c r="A326" s="100"/>
      <c r="B326" s="161"/>
      <c r="C326" s="161"/>
      <c r="D326" s="161"/>
      <c r="E326" s="161"/>
      <c r="F326" s="161"/>
      <c r="G326" s="161"/>
      <c r="H326" s="161"/>
      <c r="I326" s="161"/>
      <c r="J326" s="161"/>
      <c r="K326" s="161"/>
      <c r="L326" s="145"/>
      <c r="M326" s="14"/>
      <c r="N326" s="14"/>
    </row>
    <row r="327" spans="1:14" s="1" customFormat="1" ht="12.75">
      <c r="A327" s="100"/>
      <c r="B327" s="149"/>
      <c r="C327" s="149"/>
      <c r="D327" s="149"/>
      <c r="E327" s="149"/>
      <c r="F327" s="149"/>
      <c r="G327" s="149"/>
      <c r="H327" s="149"/>
      <c r="I327" s="149"/>
      <c r="J327" s="149"/>
      <c r="K327" s="149"/>
      <c r="L327" s="145"/>
      <c r="M327" s="14"/>
      <c r="N327" s="14"/>
    </row>
    <row r="328" spans="1:14" s="1" customFormat="1" ht="12.75">
      <c r="A328" s="100">
        <v>25</v>
      </c>
      <c r="B328" s="30" t="s">
        <v>251</v>
      </c>
      <c r="C328" s="102"/>
      <c r="D328" s="102"/>
      <c r="E328" s="102"/>
      <c r="F328" s="102"/>
      <c r="G328" s="102"/>
      <c r="H328" s="102"/>
      <c r="I328" s="102"/>
      <c r="J328" s="102"/>
      <c r="K328" s="102"/>
      <c r="L328" s="145"/>
      <c r="M328" s="14"/>
      <c r="N328" s="14"/>
    </row>
    <row r="329" spans="1:14" s="1" customFormat="1" ht="12.75">
      <c r="A329" s="101"/>
      <c r="B329" s="161" t="s">
        <v>252</v>
      </c>
      <c r="C329" s="161"/>
      <c r="D329" s="161"/>
      <c r="E329" s="161"/>
      <c r="F329" s="161"/>
      <c r="G329" s="161"/>
      <c r="H329" s="161"/>
      <c r="I329" s="161"/>
      <c r="J329" s="161"/>
      <c r="K329" s="161"/>
      <c r="L329" s="145"/>
      <c r="M329" s="14"/>
      <c r="N329" s="14"/>
    </row>
    <row r="330" spans="1:14" s="1" customFormat="1" ht="12.75">
      <c r="A330" s="101"/>
      <c r="B330" s="161"/>
      <c r="C330" s="161"/>
      <c r="D330" s="161"/>
      <c r="E330" s="161"/>
      <c r="F330" s="161"/>
      <c r="G330" s="161"/>
      <c r="H330" s="161"/>
      <c r="I330" s="161"/>
      <c r="J330" s="161"/>
      <c r="K330" s="161"/>
      <c r="L330" s="145"/>
      <c r="M330" s="14"/>
      <c r="N330" s="14"/>
    </row>
    <row r="331" spans="1:14" s="1" customFormat="1" ht="12.75">
      <c r="A331" s="101"/>
      <c r="C331" s="102"/>
      <c r="D331" s="102"/>
      <c r="E331" s="102"/>
      <c r="F331" s="102"/>
      <c r="G331" s="102"/>
      <c r="H331" s="102"/>
      <c r="I331" s="102"/>
      <c r="J331" s="102"/>
      <c r="K331" s="102"/>
      <c r="L331" s="145"/>
      <c r="M331" s="14"/>
      <c r="N331" s="14"/>
    </row>
    <row r="332" spans="1:14" s="1" customFormat="1" ht="12.75">
      <c r="A332" s="100">
        <v>26</v>
      </c>
      <c r="B332" s="30" t="s">
        <v>253</v>
      </c>
      <c r="J332" s="102"/>
      <c r="K332" s="102"/>
      <c r="L332" s="145"/>
      <c r="M332" s="14"/>
      <c r="N332" s="14"/>
    </row>
    <row r="333" spans="1:14" s="1" customFormat="1" ht="12.75">
      <c r="A333" s="101"/>
      <c r="B333" s="131" t="s">
        <v>254</v>
      </c>
      <c r="C333" s="131"/>
      <c r="D333" s="131"/>
      <c r="E333" s="131"/>
      <c r="F333" s="131"/>
      <c r="G333" s="131"/>
      <c r="H333" s="131"/>
      <c r="I333" s="131"/>
      <c r="J333" s="102"/>
      <c r="K333" s="102"/>
      <c r="L333" s="145"/>
      <c r="M333" s="14"/>
      <c r="N333" s="14"/>
    </row>
    <row r="334" spans="1:14" s="1" customFormat="1" ht="12.75">
      <c r="A334" s="101"/>
      <c r="B334" s="131"/>
      <c r="C334" s="131"/>
      <c r="D334" s="131"/>
      <c r="E334" s="131"/>
      <c r="F334" s="131"/>
      <c r="G334" s="131"/>
      <c r="H334" s="131"/>
      <c r="I334" s="131"/>
      <c r="J334" s="102"/>
      <c r="K334" s="102"/>
      <c r="L334" s="145"/>
      <c r="M334" s="14"/>
      <c r="N334" s="14"/>
    </row>
    <row r="335" spans="1:14" s="1" customFormat="1" ht="12.75">
      <c r="A335" s="100">
        <v>27</v>
      </c>
      <c r="B335" s="136" t="s">
        <v>255</v>
      </c>
      <c r="C335" s="131"/>
      <c r="D335" s="131"/>
      <c r="E335" s="131"/>
      <c r="F335" s="131"/>
      <c r="G335" s="131"/>
      <c r="H335" s="131"/>
      <c r="I335" s="131"/>
      <c r="J335" s="102"/>
      <c r="K335" s="102"/>
      <c r="L335" s="145"/>
      <c r="M335" s="14"/>
      <c r="N335" s="14"/>
    </row>
    <row r="336" spans="1:14" s="1" customFormat="1" ht="12.75">
      <c r="A336" s="101"/>
      <c r="B336" s="161" t="s">
        <v>277</v>
      </c>
      <c r="C336" s="161"/>
      <c r="D336" s="161"/>
      <c r="E336" s="161"/>
      <c r="F336" s="161"/>
      <c r="G336" s="161"/>
      <c r="H336" s="161"/>
      <c r="I336" s="161"/>
      <c r="J336" s="161"/>
      <c r="K336" s="161"/>
      <c r="L336" s="145"/>
      <c r="M336" s="14"/>
      <c r="N336" s="14"/>
    </row>
    <row r="337" spans="1:14" s="1" customFormat="1" ht="12.75">
      <c r="A337" s="101"/>
      <c r="B337" s="161"/>
      <c r="C337" s="161"/>
      <c r="D337" s="161"/>
      <c r="E337" s="161"/>
      <c r="F337" s="161"/>
      <c r="G337" s="161"/>
      <c r="H337" s="161"/>
      <c r="I337" s="161"/>
      <c r="J337" s="161"/>
      <c r="K337" s="161"/>
      <c r="L337" s="145"/>
      <c r="M337" s="14"/>
      <c r="N337" s="14"/>
    </row>
    <row r="338" spans="1:14" s="1" customFormat="1" ht="12.75">
      <c r="A338" s="101"/>
      <c r="C338" s="131"/>
      <c r="D338" s="131"/>
      <c r="G338" s="137" t="s">
        <v>256</v>
      </c>
      <c r="I338" s="137" t="s">
        <v>257</v>
      </c>
      <c r="J338" s="113"/>
      <c r="K338" s="137"/>
      <c r="L338" s="145"/>
      <c r="M338" s="14"/>
      <c r="N338" s="14"/>
    </row>
    <row r="339" spans="1:14" s="1" customFormat="1" ht="12.75">
      <c r="A339" s="101"/>
      <c r="C339" s="131"/>
      <c r="D339" s="131"/>
      <c r="G339" s="137" t="s">
        <v>258</v>
      </c>
      <c r="I339" s="137" t="s">
        <v>258</v>
      </c>
      <c r="K339" s="137" t="s">
        <v>259</v>
      </c>
      <c r="L339" s="145"/>
      <c r="M339" s="14"/>
      <c r="N339" s="14"/>
    </row>
    <row r="340" spans="1:14" s="1" customFormat="1" ht="12.75">
      <c r="A340" s="101"/>
      <c r="B340" s="138" t="s">
        <v>260</v>
      </c>
      <c r="C340" s="131"/>
      <c r="D340" s="131"/>
      <c r="G340" s="101" t="s">
        <v>13</v>
      </c>
      <c r="I340" s="101" t="s">
        <v>13</v>
      </c>
      <c r="K340" s="101" t="s">
        <v>13</v>
      </c>
      <c r="L340" s="145"/>
      <c r="M340" s="14"/>
      <c r="N340" s="14"/>
    </row>
    <row r="341" spans="1:14" s="1" customFormat="1" ht="12.75">
      <c r="A341" s="101"/>
      <c r="B341" s="131"/>
      <c r="C341" s="131"/>
      <c r="D341" s="131"/>
      <c r="G341" s="139"/>
      <c r="I341" s="139"/>
      <c r="K341" s="139"/>
      <c r="L341" s="145"/>
      <c r="M341" s="14"/>
      <c r="N341" s="14"/>
    </row>
    <row r="342" spans="1:14" s="1" customFormat="1" ht="12.75">
      <c r="A342" s="101"/>
      <c r="B342" s="131" t="s">
        <v>261</v>
      </c>
      <c r="C342" s="131"/>
      <c r="D342" s="131"/>
      <c r="E342" s="131"/>
      <c r="G342" s="140">
        <v>1170</v>
      </c>
      <c r="H342" s="141"/>
      <c r="I342" s="140">
        <v>135.4</v>
      </c>
      <c r="J342" s="141"/>
      <c r="K342" s="140">
        <f aca="true" t="shared" si="0" ref="K342:K348">+G342-I342</f>
        <v>1034.6</v>
      </c>
      <c r="L342" s="145"/>
      <c r="M342" s="14"/>
      <c r="N342" s="14"/>
    </row>
    <row r="343" spans="1:14" s="1" customFormat="1" ht="12.75">
      <c r="A343" s="101"/>
      <c r="B343" s="131" t="s">
        <v>262</v>
      </c>
      <c r="C343" s="131"/>
      <c r="D343" s="131"/>
      <c r="E343" s="131"/>
      <c r="G343" s="140">
        <v>1869.6</v>
      </c>
      <c r="H343" s="141"/>
      <c r="I343" s="140">
        <v>0</v>
      </c>
      <c r="J343" s="141"/>
      <c r="K343" s="140">
        <f t="shared" si="0"/>
        <v>1869.6</v>
      </c>
      <c r="L343" s="145"/>
      <c r="M343" s="14"/>
      <c r="N343" s="14"/>
    </row>
    <row r="344" spans="1:14" s="1" customFormat="1" ht="12.75">
      <c r="A344" s="101"/>
      <c r="B344" s="161" t="s">
        <v>263</v>
      </c>
      <c r="C344" s="161"/>
      <c r="D344" s="161"/>
      <c r="E344" s="161"/>
      <c r="G344" s="140">
        <v>6000</v>
      </c>
      <c r="H344" s="141"/>
      <c r="I344" s="140">
        <v>0</v>
      </c>
      <c r="J344" s="141"/>
      <c r="K344" s="140">
        <f t="shared" si="0"/>
        <v>6000</v>
      </c>
      <c r="L344" s="145"/>
      <c r="M344" s="14"/>
      <c r="N344" s="14"/>
    </row>
    <row r="345" spans="1:14" s="1" customFormat="1" ht="12.75">
      <c r="A345" s="101"/>
      <c r="B345" s="161"/>
      <c r="C345" s="161"/>
      <c r="D345" s="161"/>
      <c r="E345" s="161"/>
      <c r="G345" s="140"/>
      <c r="H345" s="141"/>
      <c r="I345" s="140"/>
      <c r="J345" s="141"/>
      <c r="K345" s="140">
        <f t="shared" si="0"/>
        <v>0</v>
      </c>
      <c r="L345" s="145"/>
      <c r="M345" s="14"/>
      <c r="N345" s="14"/>
    </row>
    <row r="346" spans="1:14" s="1" customFormat="1" ht="12.75">
      <c r="A346" s="101"/>
      <c r="B346" s="161"/>
      <c r="C346" s="161"/>
      <c r="D346" s="161"/>
      <c r="E346" s="161"/>
      <c r="G346" s="140"/>
      <c r="H346" s="141"/>
      <c r="I346" s="140"/>
      <c r="J346" s="141"/>
      <c r="K346" s="140">
        <f t="shared" si="0"/>
        <v>0</v>
      </c>
      <c r="L346" s="145"/>
      <c r="M346" s="14"/>
      <c r="N346" s="14"/>
    </row>
    <row r="347" spans="1:14" s="1" customFormat="1" ht="12.75">
      <c r="A347" s="101"/>
      <c r="B347" s="131" t="s">
        <v>264</v>
      </c>
      <c r="C347" s="131"/>
      <c r="D347" s="131"/>
      <c r="E347" s="131"/>
      <c r="G347" s="140">
        <v>220.4</v>
      </c>
      <c r="H347" s="141"/>
      <c r="I347" s="140">
        <v>0</v>
      </c>
      <c r="J347" s="141"/>
      <c r="K347" s="140">
        <f t="shared" si="0"/>
        <v>220.4</v>
      </c>
      <c r="L347" s="145"/>
      <c r="M347" s="14"/>
      <c r="N347" s="14"/>
    </row>
    <row r="348" spans="1:14" s="1" customFormat="1" ht="12.75">
      <c r="A348" s="101"/>
      <c r="B348" s="131" t="s">
        <v>82</v>
      </c>
      <c r="C348" s="131"/>
      <c r="D348" s="131"/>
      <c r="E348" s="131"/>
      <c r="G348" s="140">
        <v>1300</v>
      </c>
      <c r="H348" s="141"/>
      <c r="I348" s="140">
        <v>1333.9</v>
      </c>
      <c r="J348" s="141" t="s">
        <v>61</v>
      </c>
      <c r="K348" s="140">
        <f t="shared" si="0"/>
        <v>-33.90000000000009</v>
      </c>
      <c r="L348" s="145"/>
      <c r="M348" s="14"/>
      <c r="N348" s="14"/>
    </row>
    <row r="349" spans="1:14" s="1" customFormat="1" ht="12.75">
      <c r="A349" s="101"/>
      <c r="G349" s="142">
        <f>SUM(G342:G348)</f>
        <v>10560</v>
      </c>
      <c r="H349" s="141"/>
      <c r="I349" s="142">
        <f>SUM(I342:I348)</f>
        <v>1469.3000000000002</v>
      </c>
      <c r="J349" s="141"/>
      <c r="K349" s="142">
        <f>SUM(K342:K348)</f>
        <v>9090.7</v>
      </c>
      <c r="L349" s="145"/>
      <c r="M349" s="14"/>
      <c r="N349" s="14"/>
    </row>
    <row r="350" spans="1:14" s="1" customFormat="1" ht="12.75">
      <c r="A350" s="101"/>
      <c r="G350" s="141"/>
      <c r="H350" s="141"/>
      <c r="I350" s="141"/>
      <c r="J350" s="141"/>
      <c r="K350" s="141"/>
      <c r="L350" s="145"/>
      <c r="M350" s="14"/>
      <c r="N350" s="14"/>
    </row>
    <row r="351" spans="1:14" s="1" customFormat="1" ht="12.75">
      <c r="A351" s="101"/>
      <c r="B351" s="1" t="s">
        <v>265</v>
      </c>
      <c r="G351" s="141"/>
      <c r="H351" s="141"/>
      <c r="I351" s="141"/>
      <c r="J351" s="141"/>
      <c r="K351" s="141"/>
      <c r="L351" s="145"/>
      <c r="M351" s="14"/>
      <c r="N351" s="14"/>
    </row>
    <row r="352" spans="1:14" s="1" customFormat="1" ht="12.75">
      <c r="A352" s="101"/>
      <c r="G352" s="88"/>
      <c r="I352" s="88"/>
      <c r="K352" s="88"/>
      <c r="L352" s="145"/>
      <c r="M352" s="14"/>
      <c r="N352" s="14"/>
    </row>
    <row r="353" spans="1:14" s="1" customFormat="1" ht="12.75">
      <c r="A353" s="100">
        <v>28</v>
      </c>
      <c r="B353" s="30" t="s">
        <v>266</v>
      </c>
      <c r="L353" s="145"/>
      <c r="M353" s="14"/>
      <c r="N353" s="14"/>
    </row>
    <row r="354" spans="1:14" s="1" customFormat="1" ht="12.75">
      <c r="A354" s="100"/>
      <c r="B354" s="30"/>
      <c r="I354" s="101" t="s">
        <v>238</v>
      </c>
      <c r="K354" s="101" t="s">
        <v>238</v>
      </c>
      <c r="L354" s="145"/>
      <c r="M354" s="14"/>
      <c r="N354" s="14"/>
    </row>
    <row r="355" spans="1:14" s="1" customFormat="1" ht="12.75" customHeight="1">
      <c r="A355" s="100"/>
      <c r="B355" s="30"/>
      <c r="I355" s="134">
        <v>38625</v>
      </c>
      <c r="K355" s="134">
        <v>38352</v>
      </c>
      <c r="L355" s="145"/>
      <c r="M355" s="14"/>
      <c r="N355" s="14"/>
    </row>
    <row r="356" spans="1:14" s="1" customFormat="1" ht="12.75">
      <c r="A356" s="100"/>
      <c r="B356" s="30"/>
      <c r="I356" s="101" t="s">
        <v>13</v>
      </c>
      <c r="K356" s="101" t="s">
        <v>13</v>
      </c>
      <c r="L356" s="145"/>
      <c r="M356" s="14"/>
      <c r="N356" s="14"/>
    </row>
    <row r="357" spans="1:14" s="1" customFormat="1" ht="12.75">
      <c r="A357" s="101"/>
      <c r="B357" s="1" t="s">
        <v>267</v>
      </c>
      <c r="K357" s="14"/>
      <c r="L357" s="145"/>
      <c r="M357" s="14"/>
      <c r="N357" s="14"/>
    </row>
    <row r="358" spans="1:14" s="1" customFormat="1" ht="12.75">
      <c r="A358" s="101"/>
      <c r="C358" s="1" t="s">
        <v>268</v>
      </c>
      <c r="I358" s="66">
        <f>9191-4000</f>
        <v>5191</v>
      </c>
      <c r="K358" s="66">
        <v>0</v>
      </c>
      <c r="L358" s="145"/>
      <c r="M358" s="14"/>
      <c r="N358" s="14"/>
    </row>
    <row r="359" spans="12:14" s="1" customFormat="1" ht="12.75">
      <c r="L359" s="145"/>
      <c r="M359" s="14"/>
      <c r="N359" s="14"/>
    </row>
    <row r="360" spans="1:14" s="1" customFormat="1" ht="12.75">
      <c r="A360" s="1" t="s">
        <v>269</v>
      </c>
      <c r="K360" s="14"/>
      <c r="L360" s="145"/>
      <c r="M360" s="14"/>
      <c r="N360" s="14"/>
    </row>
    <row r="361" spans="11:14" s="1" customFormat="1" ht="12.75">
      <c r="K361" s="14"/>
      <c r="L361" s="145"/>
      <c r="M361" s="14"/>
      <c r="N361" s="14"/>
    </row>
    <row r="362" spans="1:14" s="1" customFormat="1" ht="12.75">
      <c r="A362" s="30" t="s">
        <v>270</v>
      </c>
      <c r="K362" s="14"/>
      <c r="L362" s="145"/>
      <c r="M362" s="14"/>
      <c r="N362" s="14"/>
    </row>
    <row r="363" spans="1:14" s="1" customFormat="1" ht="12.75">
      <c r="A363" s="1" t="s">
        <v>271</v>
      </c>
      <c r="K363" s="14"/>
      <c r="L363" s="145"/>
      <c r="M363" s="14"/>
      <c r="N363" s="14"/>
    </row>
    <row r="364" spans="11:14" s="1" customFormat="1" ht="12.75">
      <c r="K364" s="14"/>
      <c r="L364" s="145"/>
      <c r="M364" s="14"/>
      <c r="N364" s="14"/>
    </row>
    <row r="365" spans="1:14" s="1" customFormat="1" ht="12.75">
      <c r="A365" s="1" t="s">
        <v>272</v>
      </c>
      <c r="K365" s="14"/>
      <c r="L365" s="145"/>
      <c r="M365" s="14"/>
      <c r="N365" s="14"/>
    </row>
    <row r="366" spans="11:14" s="1" customFormat="1" ht="12.75">
      <c r="K366" s="14"/>
      <c r="L366" s="145"/>
      <c r="M366" s="14"/>
      <c r="N366" s="14"/>
    </row>
    <row r="367" spans="1:14" s="1" customFormat="1" ht="12.75">
      <c r="A367" s="1" t="s">
        <v>273</v>
      </c>
      <c r="B367" s="143"/>
      <c r="C367" s="144" t="s">
        <v>274</v>
      </c>
      <c r="D367" s="143"/>
      <c r="E367" s="144"/>
      <c r="F367" s="144"/>
      <c r="G367" s="144"/>
      <c r="K367" s="14"/>
      <c r="L367" s="145"/>
      <c r="M367" s="14"/>
      <c r="N367" s="14"/>
    </row>
    <row r="368" spans="1:14" s="1" customFormat="1" ht="12.75">
      <c r="A368" s="101"/>
      <c r="K368" s="14"/>
      <c r="L368" s="145"/>
      <c r="M368" s="14"/>
      <c r="N368" s="14"/>
    </row>
    <row r="369" spans="1:14" s="1" customFormat="1" ht="12.75">
      <c r="A369" s="101"/>
      <c r="K369" s="14"/>
      <c r="L369" s="145"/>
      <c r="M369" s="14"/>
      <c r="N369" s="14"/>
    </row>
    <row r="370" spans="1:14" s="1" customFormat="1" ht="12.75">
      <c r="A370" s="101"/>
      <c r="K370" s="14"/>
      <c r="L370" s="145"/>
      <c r="M370" s="14"/>
      <c r="N370" s="14"/>
    </row>
    <row r="371" spans="1:14" s="1" customFormat="1" ht="12.75">
      <c r="A371" s="101"/>
      <c r="K371" s="14"/>
      <c r="L371" s="145"/>
      <c r="M371" s="14"/>
      <c r="N371" s="14"/>
    </row>
    <row r="372" spans="1:14" s="1" customFormat="1" ht="12.75">
      <c r="A372" s="101"/>
      <c r="K372" s="14"/>
      <c r="L372" s="145"/>
      <c r="M372" s="14"/>
      <c r="N372" s="14"/>
    </row>
    <row r="373" spans="1:14" s="1" customFormat="1" ht="12.75">
      <c r="A373" s="101"/>
      <c r="K373" s="14"/>
      <c r="L373" s="145"/>
      <c r="M373" s="14"/>
      <c r="N373" s="14"/>
    </row>
    <row r="374" spans="1:14" s="1" customFormat="1" ht="12.75">
      <c r="A374" s="101"/>
      <c r="K374" s="14"/>
      <c r="L374" s="145"/>
      <c r="M374" s="14"/>
      <c r="N374" s="14"/>
    </row>
    <row r="375" spans="1:14" s="1" customFormat="1" ht="12.75">
      <c r="A375" s="101"/>
      <c r="K375" s="14"/>
      <c r="L375" s="145"/>
      <c r="M375" s="14"/>
      <c r="N375" s="14"/>
    </row>
    <row r="376" spans="1:14" s="1" customFormat="1" ht="12.75">
      <c r="A376" s="101"/>
      <c r="K376" s="14"/>
      <c r="L376" s="145"/>
      <c r="M376" s="14"/>
      <c r="N376" s="14"/>
    </row>
    <row r="377" spans="11:14" s="1" customFormat="1" ht="12.75">
      <c r="K377" s="14"/>
      <c r="L377" s="145"/>
      <c r="M377" s="14"/>
      <c r="N377" s="14"/>
    </row>
    <row r="378" spans="11:14" s="1" customFormat="1" ht="12.75">
      <c r="K378" s="14"/>
      <c r="L378" s="145"/>
      <c r="M378" s="14"/>
      <c r="N378" s="14"/>
    </row>
    <row r="379" spans="1:14" s="1" customFormat="1" ht="12.75">
      <c r="A379" s="101"/>
      <c r="K379" s="14"/>
      <c r="L379" s="145"/>
      <c r="M379" s="14"/>
      <c r="N379" s="14"/>
    </row>
    <row r="380" spans="1:14" s="1" customFormat="1" ht="12.75">
      <c r="A380" s="101"/>
      <c r="K380" s="14"/>
      <c r="L380" s="145"/>
      <c r="M380" s="14"/>
      <c r="N380" s="14"/>
    </row>
    <row r="381" spans="1:14" s="1" customFormat="1" ht="12.75">
      <c r="A381" s="101"/>
      <c r="K381" s="14"/>
      <c r="L381" s="145"/>
      <c r="M381" s="14"/>
      <c r="N381" s="14"/>
    </row>
    <row r="382" spans="1:14" s="1" customFormat="1" ht="12.75">
      <c r="A382" s="101"/>
      <c r="K382" s="14"/>
      <c r="L382" s="145"/>
      <c r="M382" s="14"/>
      <c r="N382" s="14"/>
    </row>
    <row r="383" spans="1:14" s="1" customFormat="1" ht="12.75">
      <c r="A383" s="101"/>
      <c r="K383" s="14"/>
      <c r="L383" s="145"/>
      <c r="M383" s="14"/>
      <c r="N383" s="14"/>
    </row>
    <row r="384" spans="1:14" s="1" customFormat="1" ht="12.75">
      <c r="A384" s="101"/>
      <c r="K384" s="14"/>
      <c r="L384" s="145"/>
      <c r="M384" s="14"/>
      <c r="N384" s="14"/>
    </row>
    <row r="385" spans="1:14" s="1" customFormat="1" ht="12.75">
      <c r="A385" s="101"/>
      <c r="K385" s="14"/>
      <c r="L385" s="145"/>
      <c r="M385" s="14"/>
      <c r="N385" s="14"/>
    </row>
    <row r="386" spans="1:14" s="1" customFormat="1" ht="12.75">
      <c r="A386" s="101"/>
      <c r="K386" s="14"/>
      <c r="L386" s="145"/>
      <c r="M386" s="14"/>
      <c r="N386" s="14"/>
    </row>
    <row r="387" spans="1:14" s="1" customFormat="1" ht="12.75">
      <c r="A387" s="101"/>
      <c r="K387" s="14"/>
      <c r="L387" s="145"/>
      <c r="M387" s="14"/>
      <c r="N387" s="14"/>
    </row>
    <row r="388" spans="1:14" s="1" customFormat="1" ht="12.75">
      <c r="A388" s="101"/>
      <c r="K388" s="14"/>
      <c r="L388" s="145"/>
      <c r="M388" s="14"/>
      <c r="N388" s="14"/>
    </row>
    <row r="389" spans="1:14" s="1" customFormat="1" ht="12.75">
      <c r="A389" s="101"/>
      <c r="K389" s="14"/>
      <c r="L389" s="145"/>
      <c r="M389" s="14"/>
      <c r="N389" s="14"/>
    </row>
    <row r="390" spans="1:14" s="1" customFormat="1" ht="12.75">
      <c r="A390" s="101"/>
      <c r="K390" s="14"/>
      <c r="L390" s="145"/>
      <c r="M390" s="14"/>
      <c r="N390" s="14"/>
    </row>
    <row r="391" spans="1:14" s="1" customFormat="1" ht="12.75">
      <c r="A391" s="101"/>
      <c r="K391" s="14"/>
      <c r="L391" s="145"/>
      <c r="M391" s="14"/>
      <c r="N391" s="14"/>
    </row>
    <row r="392" spans="1:14" s="1" customFormat="1" ht="12.75">
      <c r="A392" s="101"/>
      <c r="K392" s="14"/>
      <c r="L392" s="145"/>
      <c r="M392" s="14"/>
      <c r="N392" s="14"/>
    </row>
    <row r="393" spans="1:14" s="1" customFormat="1" ht="12.75">
      <c r="A393" s="101"/>
      <c r="K393" s="14"/>
      <c r="L393" s="145"/>
      <c r="M393" s="14"/>
      <c r="N393" s="14"/>
    </row>
    <row r="394" spans="1:14" s="1" customFormat="1" ht="12.75">
      <c r="A394" s="101"/>
      <c r="K394" s="14"/>
      <c r="L394" s="145"/>
      <c r="M394" s="14"/>
      <c r="N394" s="14"/>
    </row>
    <row r="395" spans="1:14" s="1" customFormat="1" ht="12.75">
      <c r="A395" s="101"/>
      <c r="K395" s="14"/>
      <c r="L395" s="145"/>
      <c r="M395" s="14"/>
      <c r="N395" s="14"/>
    </row>
    <row r="396" spans="1:14" s="1" customFormat="1" ht="12.75">
      <c r="A396" s="101"/>
      <c r="K396" s="14"/>
      <c r="L396" s="145"/>
      <c r="M396" s="14"/>
      <c r="N396" s="14"/>
    </row>
    <row r="397" spans="1:14" s="1" customFormat="1" ht="12.75">
      <c r="A397" s="101"/>
      <c r="K397" s="14"/>
      <c r="L397" s="145"/>
      <c r="M397" s="14"/>
      <c r="N397" s="14"/>
    </row>
    <row r="398" spans="1:14" s="1" customFormat="1" ht="12.75">
      <c r="A398" s="101"/>
      <c r="K398" s="14"/>
      <c r="L398" s="145"/>
      <c r="M398" s="14"/>
      <c r="N398" s="14"/>
    </row>
    <row r="399" spans="1:14" s="1" customFormat="1" ht="12.75">
      <c r="A399" s="101"/>
      <c r="K399" s="14"/>
      <c r="L399" s="145"/>
      <c r="M399" s="14"/>
      <c r="N399" s="14"/>
    </row>
    <row r="400" spans="1:14" s="1" customFormat="1" ht="12.75">
      <c r="A400" s="101"/>
      <c r="K400" s="14"/>
      <c r="L400" s="145"/>
      <c r="M400" s="14"/>
      <c r="N400" s="14"/>
    </row>
    <row r="401" spans="11:14" s="1" customFormat="1" ht="12.75">
      <c r="K401" s="14"/>
      <c r="L401" s="145"/>
      <c r="M401" s="14"/>
      <c r="N401" s="14"/>
    </row>
    <row r="402" spans="11:14" s="1" customFormat="1" ht="12.75">
      <c r="K402" s="14"/>
      <c r="L402" s="145"/>
      <c r="M402" s="14"/>
      <c r="N402" s="14"/>
    </row>
    <row r="403" spans="11:14" s="1" customFormat="1" ht="12.75">
      <c r="K403" s="14"/>
      <c r="L403" s="145"/>
      <c r="M403" s="14"/>
      <c r="N403" s="14"/>
    </row>
    <row r="404" spans="11:14" s="1" customFormat="1" ht="12.75">
      <c r="K404" s="14"/>
      <c r="L404" s="145"/>
      <c r="M404" s="14"/>
      <c r="N404" s="14"/>
    </row>
    <row r="405" spans="11:14" s="1" customFormat="1" ht="12.75">
      <c r="K405" s="14"/>
      <c r="L405" s="145"/>
      <c r="M405" s="14"/>
      <c r="N405" s="14"/>
    </row>
    <row r="406" spans="11:14" s="1" customFormat="1" ht="12.75">
      <c r="K406" s="14"/>
      <c r="L406" s="145"/>
      <c r="M406" s="14"/>
      <c r="N406" s="14"/>
    </row>
    <row r="407" spans="11:14" s="1" customFormat="1" ht="12.75">
      <c r="K407" s="14"/>
      <c r="L407" s="145"/>
      <c r="M407" s="14"/>
      <c r="N407" s="14"/>
    </row>
    <row r="408" spans="11:14" s="1" customFormat="1" ht="12.75">
      <c r="K408" s="14"/>
      <c r="L408" s="145"/>
      <c r="M408" s="14"/>
      <c r="N408" s="14"/>
    </row>
    <row r="409" spans="11:14" s="1" customFormat="1" ht="12.75">
      <c r="K409" s="14"/>
      <c r="L409" s="145"/>
      <c r="M409" s="14"/>
      <c r="N409" s="14"/>
    </row>
    <row r="410" spans="11:14" s="1" customFormat="1" ht="12.75">
      <c r="K410" s="14"/>
      <c r="L410" s="145"/>
      <c r="M410" s="14"/>
      <c r="N410" s="14"/>
    </row>
    <row r="411" spans="11:14" s="1" customFormat="1" ht="12.75">
      <c r="K411" s="14"/>
      <c r="L411" s="145"/>
      <c r="M411" s="14"/>
      <c r="N411" s="14"/>
    </row>
    <row r="412" spans="11:14" s="1" customFormat="1" ht="12.75">
      <c r="K412" s="14"/>
      <c r="L412" s="145"/>
      <c r="M412" s="14"/>
      <c r="N412" s="14"/>
    </row>
    <row r="413" spans="11:14" s="1" customFormat="1" ht="12.75">
      <c r="K413" s="14"/>
      <c r="L413" s="145"/>
      <c r="M413" s="14"/>
      <c r="N413" s="14"/>
    </row>
    <row r="414" spans="11:14" s="1" customFormat="1" ht="12.75">
      <c r="K414" s="14"/>
      <c r="L414" s="145"/>
      <c r="M414" s="14"/>
      <c r="N414" s="14"/>
    </row>
    <row r="415" spans="11:14" s="1" customFormat="1" ht="12.75">
      <c r="K415" s="14"/>
      <c r="L415" s="145"/>
      <c r="M415" s="14"/>
      <c r="N415" s="14"/>
    </row>
    <row r="416" spans="11:14" s="1" customFormat="1" ht="12.75">
      <c r="K416" s="14"/>
      <c r="L416" s="145"/>
      <c r="M416" s="14"/>
      <c r="N416" s="14"/>
    </row>
    <row r="417" spans="11:14" s="1" customFormat="1" ht="12.75">
      <c r="K417" s="14"/>
      <c r="L417" s="145"/>
      <c r="M417" s="14"/>
      <c r="N417" s="14"/>
    </row>
    <row r="418" spans="11:14" s="1" customFormat="1" ht="12.75">
      <c r="K418" s="14"/>
      <c r="L418" s="145"/>
      <c r="M418" s="14"/>
      <c r="N418" s="14"/>
    </row>
    <row r="419" spans="11:14" s="1" customFormat="1" ht="12.75">
      <c r="K419" s="14"/>
      <c r="L419" s="145"/>
      <c r="M419" s="14"/>
      <c r="N419" s="14"/>
    </row>
    <row r="420" spans="11:14" s="1" customFormat="1" ht="12.75">
      <c r="K420" s="14"/>
      <c r="L420" s="145"/>
      <c r="M420" s="14"/>
      <c r="N420" s="14"/>
    </row>
    <row r="421" spans="11:14" s="1" customFormat="1" ht="12.75">
      <c r="K421" s="14"/>
      <c r="L421" s="145"/>
      <c r="M421" s="14"/>
      <c r="N421" s="14"/>
    </row>
    <row r="422" spans="11:14" s="1" customFormat="1" ht="12.75">
      <c r="K422" s="14"/>
      <c r="L422" s="145"/>
      <c r="M422" s="14"/>
      <c r="N422" s="14"/>
    </row>
    <row r="423" spans="11:14" s="1" customFormat="1" ht="12.75">
      <c r="K423" s="14"/>
      <c r="L423" s="145"/>
      <c r="M423" s="14"/>
      <c r="N423" s="14"/>
    </row>
    <row r="424" spans="11:14" s="1" customFormat="1" ht="12.75">
      <c r="K424" s="14"/>
      <c r="L424" s="145"/>
      <c r="M424" s="14"/>
      <c r="N424" s="14"/>
    </row>
    <row r="425" spans="11:14" s="1" customFormat="1" ht="12.75">
      <c r="K425" s="14"/>
      <c r="L425" s="145"/>
      <c r="M425" s="14"/>
      <c r="N425" s="14"/>
    </row>
    <row r="426" spans="11:14" s="1" customFormat="1" ht="12.75">
      <c r="K426" s="14"/>
      <c r="L426" s="145"/>
      <c r="M426" s="14"/>
      <c r="N426" s="14"/>
    </row>
    <row r="427" spans="11:14" s="1" customFormat="1" ht="12.75">
      <c r="K427" s="14"/>
      <c r="L427" s="145"/>
      <c r="M427" s="14"/>
      <c r="N427" s="14"/>
    </row>
    <row r="428" spans="11:14" s="1" customFormat="1" ht="12.75">
      <c r="K428" s="14"/>
      <c r="L428" s="145"/>
      <c r="M428" s="14"/>
      <c r="N428" s="14"/>
    </row>
    <row r="429" spans="11:14" s="1" customFormat="1" ht="12.75">
      <c r="K429" s="14"/>
      <c r="L429" s="145"/>
      <c r="M429" s="14"/>
      <c r="N429" s="14"/>
    </row>
    <row r="430" spans="11:14" s="1" customFormat="1" ht="12.75">
      <c r="K430" s="14"/>
      <c r="L430" s="145"/>
      <c r="M430" s="14"/>
      <c r="N430" s="14"/>
    </row>
    <row r="431" spans="11:14" s="1" customFormat="1" ht="12.75">
      <c r="K431" s="14"/>
      <c r="L431" s="145"/>
      <c r="M431" s="14"/>
      <c r="N431" s="14"/>
    </row>
    <row r="432" spans="11:14" s="1" customFormat="1" ht="12.75">
      <c r="K432" s="14"/>
      <c r="L432" s="145"/>
      <c r="M432" s="14"/>
      <c r="N432" s="14"/>
    </row>
    <row r="433" spans="11:14" s="1" customFormat="1" ht="12.75">
      <c r="K433" s="14"/>
      <c r="L433" s="145"/>
      <c r="M433" s="14"/>
      <c r="N433" s="14"/>
    </row>
    <row r="434" spans="11:14" s="1" customFormat="1" ht="12.75">
      <c r="K434" s="14"/>
      <c r="L434" s="145"/>
      <c r="M434" s="14"/>
      <c r="N434" s="14"/>
    </row>
    <row r="435" spans="11:14" s="1" customFormat="1" ht="12.75">
      <c r="K435" s="14"/>
      <c r="L435" s="145"/>
      <c r="M435" s="14"/>
      <c r="N435" s="14"/>
    </row>
    <row r="436" spans="11:14" s="1" customFormat="1" ht="12.75">
      <c r="K436" s="14"/>
      <c r="L436" s="145"/>
      <c r="M436" s="14"/>
      <c r="N436" s="14"/>
    </row>
    <row r="437" spans="11:14" s="1" customFormat="1" ht="12.75">
      <c r="K437" s="14"/>
      <c r="L437" s="145"/>
      <c r="M437" s="14"/>
      <c r="N437" s="14"/>
    </row>
    <row r="438" spans="11:14" s="1" customFormat="1" ht="12.75">
      <c r="K438" s="14"/>
      <c r="L438" s="145"/>
      <c r="M438" s="14"/>
      <c r="N438" s="14"/>
    </row>
    <row r="439" spans="11:14" s="1" customFormat="1" ht="12.75">
      <c r="K439" s="14"/>
      <c r="L439" s="145"/>
      <c r="M439" s="14"/>
      <c r="N439" s="14"/>
    </row>
    <row r="440" spans="11:14" s="1" customFormat="1" ht="12.75">
      <c r="K440" s="14"/>
      <c r="L440" s="145"/>
      <c r="M440" s="14"/>
      <c r="N440" s="14"/>
    </row>
    <row r="441" spans="11:14" s="1" customFormat="1" ht="12.75">
      <c r="K441" s="14"/>
      <c r="L441" s="145"/>
      <c r="M441" s="14"/>
      <c r="N441" s="14"/>
    </row>
    <row r="442" spans="11:14" s="1" customFormat="1" ht="12.75">
      <c r="K442" s="14"/>
      <c r="L442" s="145"/>
      <c r="M442" s="14"/>
      <c r="N442" s="14"/>
    </row>
    <row r="443" spans="11:14" s="1" customFormat="1" ht="12.75">
      <c r="K443" s="14"/>
      <c r="L443" s="145"/>
      <c r="M443" s="14"/>
      <c r="N443" s="14"/>
    </row>
    <row r="444" spans="11:14" s="1" customFormat="1" ht="12.75">
      <c r="K444" s="14"/>
      <c r="L444" s="145"/>
      <c r="M444" s="14"/>
      <c r="N444" s="14"/>
    </row>
    <row r="445" spans="11:14" s="1" customFormat="1" ht="12.75">
      <c r="K445" s="14"/>
      <c r="L445" s="145"/>
      <c r="M445" s="14"/>
      <c r="N445" s="14"/>
    </row>
    <row r="446" spans="11:14" s="1" customFormat="1" ht="12.75">
      <c r="K446" s="14"/>
      <c r="L446" s="145"/>
      <c r="M446" s="14"/>
      <c r="N446" s="14"/>
    </row>
    <row r="447" spans="11:14" s="1" customFormat="1" ht="12.75">
      <c r="K447" s="14"/>
      <c r="L447" s="145"/>
      <c r="M447" s="14"/>
      <c r="N447" s="14"/>
    </row>
    <row r="448" spans="11:14" s="1" customFormat="1" ht="12.75">
      <c r="K448" s="14"/>
      <c r="L448" s="145"/>
      <c r="M448" s="14"/>
      <c r="N448" s="14"/>
    </row>
    <row r="449" spans="11:14" s="1" customFormat="1" ht="12.75">
      <c r="K449" s="14"/>
      <c r="L449" s="145"/>
      <c r="M449" s="14"/>
      <c r="N449" s="14"/>
    </row>
    <row r="450" spans="11:14" s="1" customFormat="1" ht="12.75">
      <c r="K450" s="14"/>
      <c r="L450" s="145"/>
      <c r="M450" s="14"/>
      <c r="N450" s="14"/>
    </row>
    <row r="451" spans="11:14" s="1" customFormat="1" ht="12.75">
      <c r="K451" s="14"/>
      <c r="L451" s="145"/>
      <c r="M451" s="14"/>
      <c r="N451" s="14"/>
    </row>
    <row r="452" spans="11:14" s="1" customFormat="1" ht="12.75">
      <c r="K452" s="14"/>
      <c r="L452" s="145"/>
      <c r="M452" s="14"/>
      <c r="N452" s="14"/>
    </row>
    <row r="453" spans="11:14" s="1" customFormat="1" ht="12.75">
      <c r="K453" s="14"/>
      <c r="L453" s="145"/>
      <c r="M453" s="14"/>
      <c r="N453" s="14"/>
    </row>
    <row r="454" spans="11:14" s="1" customFormat="1" ht="12.75">
      <c r="K454" s="14"/>
      <c r="L454" s="145"/>
      <c r="M454" s="14"/>
      <c r="N454" s="14"/>
    </row>
    <row r="455" spans="11:14" s="1" customFormat="1" ht="12.75">
      <c r="K455" s="14"/>
      <c r="L455" s="145"/>
      <c r="M455" s="14"/>
      <c r="N455" s="14"/>
    </row>
  </sheetData>
  <mergeCells count="57">
    <mergeCell ref="A1:K1"/>
    <mergeCell ref="A2:K2"/>
    <mergeCell ref="A3:K3"/>
    <mergeCell ref="A4:K4"/>
    <mergeCell ref="A5:K5"/>
    <mergeCell ref="A6:K6"/>
    <mergeCell ref="B9:K11"/>
    <mergeCell ref="B13:K15"/>
    <mergeCell ref="C20:K21"/>
    <mergeCell ref="C24:K26"/>
    <mergeCell ref="C28:K30"/>
    <mergeCell ref="C32:K33"/>
    <mergeCell ref="C35:K37"/>
    <mergeCell ref="C40:K40"/>
    <mergeCell ref="C42:K43"/>
    <mergeCell ref="C46:K48"/>
    <mergeCell ref="C57:K59"/>
    <mergeCell ref="C61:K63"/>
    <mergeCell ref="D67:K71"/>
    <mergeCell ref="D74:K75"/>
    <mergeCell ref="C81:K83"/>
    <mergeCell ref="C98:K99"/>
    <mergeCell ref="C101:K104"/>
    <mergeCell ref="C107:K109"/>
    <mergeCell ref="C111:K113"/>
    <mergeCell ref="C124:K126"/>
    <mergeCell ref="C129:K131"/>
    <mergeCell ref="C134:K137"/>
    <mergeCell ref="C140:K141"/>
    <mergeCell ref="C144:K147"/>
    <mergeCell ref="C149:K153"/>
    <mergeCell ref="C156:K158"/>
    <mergeCell ref="C160:K165"/>
    <mergeCell ref="B168:K169"/>
    <mergeCell ref="B172:K173"/>
    <mergeCell ref="B179:K181"/>
    <mergeCell ref="C183:K186"/>
    <mergeCell ref="C190:K192"/>
    <mergeCell ref="C194:K195"/>
    <mergeCell ref="B198:K202"/>
    <mergeCell ref="B205:K207"/>
    <mergeCell ref="B219:K220"/>
    <mergeCell ref="B222:K226"/>
    <mergeCell ref="B231:K232"/>
    <mergeCell ref="B239:D240"/>
    <mergeCell ref="B242:D243"/>
    <mergeCell ref="B256:K257"/>
    <mergeCell ref="B260:K261"/>
    <mergeCell ref="B267:K268"/>
    <mergeCell ref="C270:K271"/>
    <mergeCell ref="B301:K302"/>
    <mergeCell ref="B311:I311"/>
    <mergeCell ref="B344:E346"/>
    <mergeCell ref="B314:K322"/>
    <mergeCell ref="B324:K326"/>
    <mergeCell ref="B329:K330"/>
    <mergeCell ref="B336:K337"/>
  </mergeCells>
  <printOptions/>
  <pageMargins left="0.7479166666666667" right="0.5" top="0.5" bottom="0.5" header="0.5118055555555556" footer="0.5118055555555556"/>
  <pageSetup horizontalDpi="300" verticalDpi="300" orientation="portrait" paperSize="9" scale="85" r:id="rId1"/>
  <rowBreaks count="6" manualBreakCount="6">
    <brk id="63" max="255" man="1"/>
    <brk id="126" max="255" man="1"/>
    <brk id="176" max="255" man="1"/>
    <brk id="232" max="255" man="1"/>
    <brk id="289" max="255" man="1"/>
    <brk id="3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vivien</cp:lastModifiedBy>
  <cp:lastPrinted>2005-10-26T08:51:22Z</cp:lastPrinted>
  <dcterms:created xsi:type="dcterms:W3CDTF">2005-03-02T07:29:37Z</dcterms:created>
  <dcterms:modified xsi:type="dcterms:W3CDTF">2005-10-26T08:52:43Z</dcterms:modified>
  <cp:category/>
  <cp:version/>
  <cp:contentType/>
  <cp:contentStatus/>
  <cp:revision>1</cp:revision>
</cp:coreProperties>
</file>